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katerina.volfova\Desktop\"/>
    </mc:Choice>
  </mc:AlternateContent>
  <xr:revisionPtr revIDLastSave="0" documentId="13_ncr:1_{3C2D4D13-2AAF-48FF-9062-18C9FA4397D2}" xr6:coauthVersionLast="36" xr6:coauthVersionMax="36" xr10:uidLastSave="{00000000-0000-0000-0000-000000000000}"/>
  <workbookProtection workbookAlgorithmName="SHA-512" workbookHashValue="AQh/Fw42/nNgMPdt59RstBaUeD9Ni5msE8z9YpLzmU1UeGp4eUfP6v1hyqH/MGBW79cOFMiB1dcXIRkcz2thUw==" workbookSaltValue="CEfUVitrmCDqmuKk2kDC5Q==" workbookSpinCount="100000" lockStructure="1"/>
  <bookViews>
    <workbookView xWindow="0" yWindow="0" windowWidth="28800" windowHeight="13905" xr2:uid="{00000000-000D-0000-FFFF-FFFF00000000}"/>
  </bookViews>
  <sheets>
    <sheet name="Pokyny" sheetId="1" r:id="rId1"/>
    <sheet name="Identifikační údaje" sheetId="2" r:id="rId2"/>
    <sheet name="Hlavní uchazeč" sheetId="3" r:id="rId3"/>
    <sheet name="Další účastník 1" sheetId="4" r:id="rId4"/>
    <sheet name="Další účastník 2" sheetId="5" r:id="rId5"/>
    <sheet name="Zahraniční partneři" sheetId="6" r:id="rId6"/>
    <sheet name="Výsledky" sheetId="7" r:id="rId7"/>
    <sheet name="Finanční plán hl. uchazeče" sheetId="8" r:id="rId8"/>
    <sheet name="Finanční plán d. účastníka 1" sheetId="9" r:id="rId9"/>
    <sheet name="Finanční plán d. účastníka 2" sheetId="10" r:id="rId10"/>
    <sheet name="Projekt celkem" sheetId="11" r:id="rId11"/>
    <sheet name="CZ-NACE" sheetId="12" state="hidden" r:id="rId12"/>
    <sheet name="číselníky" sheetId="13" state="hidden" r:id="rId13"/>
  </sheets>
  <definedNames>
    <definedName name="akronym_projektu">'Identifikační údaje'!$D$9</definedName>
    <definedName name="ANONE">číselníky!$D$2:$D$4</definedName>
    <definedName name="avev">číselníky!$J$2:$J$4</definedName>
    <definedName name="CEP">číselníky!$C$2:$C$124</definedName>
    <definedName name="cileNPOV">číselníky!$G$2:$G$172</definedName>
    <definedName name="DÚ1">'Další účastník 1'!$D$11</definedName>
    <definedName name="DÚ2">'Další účastník 2'!$D$11</definedName>
    <definedName name="duvernost">číselníky!$E$2:$E$4</definedName>
    <definedName name="FP_DU">'Finanční plán d. účastníka 1'!$D$12</definedName>
    <definedName name="FP_HÚ">'Finanční plán hl. uchazeče'!$D$12</definedName>
    <definedName name="FPDU2">'Finanční plán d. účastníka 2'!$E$118</definedName>
    <definedName name="HÚ">'Hlavní uchazeč'!$D$11</definedName>
    <definedName name="kraje">číselníky!$Q$2:$Q$16</definedName>
    <definedName name="kurz">číselníky!$P$2</definedName>
    <definedName name="mesic_konec">číselníky!$T$2:$T$14</definedName>
    <definedName name="mesic_zacatek">číselníky!$S$2:$S$5</definedName>
    <definedName name="míra_podpory">'Projekt celkem'!$H$32</definedName>
    <definedName name="Náklady_celkem">'Projekt celkem'!$H$22</definedName>
    <definedName name="nazev">'Hlavní uchazeč'!$D$15</definedName>
    <definedName name="npov">číselníky!$F$2:$F$4</definedName>
    <definedName name="okresy">číselníky!$R$2:$R$79</definedName>
    <definedName name="podtyporganizace">číselníky!$L$2:$L$6</definedName>
    <definedName name="POKYNY_PRO_VYPLŇOVÁNÍ">Pokyny!$B$5:$G$61</definedName>
    <definedName name="pozadovana_mira_podpory">'Projekt celkem'!$H$28</definedName>
    <definedName name="pravni_forma">číselníky!$O$2:$O$8</definedName>
    <definedName name="právní_forma_HU">'Hlavní uchazeč'!$D$17</definedName>
    <definedName name="resitele">číselníky!$I$2:$I$3</definedName>
    <definedName name="rezie">číselníky!$N$2:$N$4</definedName>
    <definedName name="rok_konec">číselníky!$U$2:$U$4</definedName>
    <definedName name="rok_zacatek">číselníky!$V$2:$V$3</definedName>
    <definedName name="roleuchazece">číselníky!$M$2:$M$3</definedName>
    <definedName name="Subdodávky_celkem">'Projekt celkem'!$H$17</definedName>
    <definedName name="typorganizace">číselníky!$K$2:$K$4</definedName>
    <definedName name="VYSLEDKY" localSheetId="5">#REF!</definedName>
    <definedName name="VYSLEDKY">Výsledky!$D$18</definedName>
    <definedName name="VysledkyPodporovane">číselníky!$H$2:$H$13</definedName>
  </definedNames>
  <calcPr calcId="191029"/>
  <extLst>
    <ext uri="GoogleSheetsCustomDataVersion1">
      <go:sheetsCustomData xmlns:go="http://customooxmlschemas.google.com/" r:id="rId17" roundtripDataSignature="AMtx7mi7R5KJru+Ci9p3SlYdr4j9aZLaaQ=="/>
    </ext>
  </extLst>
</workbook>
</file>

<file path=xl/calcChain.xml><?xml version="1.0" encoding="utf-8"?>
<calcChain xmlns="http://schemas.openxmlformats.org/spreadsheetml/2006/main">
  <c r="D49" i="2" l="1"/>
  <c r="D50" i="2"/>
  <c r="D48" i="2" l="1"/>
  <c r="AP12" i="13" l="1"/>
  <c r="AP13" i="13"/>
  <c r="AP14" i="13"/>
  <c r="AP16" i="13"/>
  <c r="AP17" i="13"/>
  <c r="AP18" i="13"/>
  <c r="AP20" i="13"/>
  <c r="AP21" i="13"/>
  <c r="AP23" i="13"/>
  <c r="AP24" i="13"/>
  <c r="AP26" i="13"/>
  <c r="AP27" i="13"/>
  <c r="AP28" i="13"/>
  <c r="AP29" i="13"/>
  <c r="AP30" i="13"/>
  <c r="AP31" i="13"/>
  <c r="AP33" i="13"/>
  <c r="AP34" i="13"/>
  <c r="AP35" i="13"/>
  <c r="AP36" i="13"/>
  <c r="AP37" i="13"/>
  <c r="AP38" i="13"/>
  <c r="AP39" i="13"/>
  <c r="AP40" i="13"/>
  <c r="AP41" i="13"/>
  <c r="AP42" i="13"/>
  <c r="AP43" i="13"/>
  <c r="AP45" i="13"/>
  <c r="AP46" i="13"/>
  <c r="AP47" i="13"/>
  <c r="AP48" i="13"/>
  <c r="AP49" i="13"/>
  <c r="AP50" i="13"/>
  <c r="AP51" i="13"/>
  <c r="AP52" i="13"/>
  <c r="AP53" i="13"/>
  <c r="AP54" i="13"/>
  <c r="AP56" i="13"/>
  <c r="AP57" i="13"/>
  <c r="AP58" i="13"/>
  <c r="AP59" i="13"/>
  <c r="AP60" i="13"/>
  <c r="AP61" i="13"/>
  <c r="AP62" i="13"/>
  <c r="AP64" i="13"/>
  <c r="AP65" i="13"/>
  <c r="AP66" i="13"/>
  <c r="AP67" i="13"/>
  <c r="AP68" i="13"/>
  <c r="AP70" i="13"/>
  <c r="AP71" i="13"/>
  <c r="AP72" i="13"/>
  <c r="AP73" i="13"/>
  <c r="AP74" i="13"/>
  <c r="AP75" i="13"/>
  <c r="AP76" i="13"/>
  <c r="AP77" i="13"/>
  <c r="AP79" i="13"/>
  <c r="AP80" i="13"/>
  <c r="AP81" i="13"/>
  <c r="AP82" i="13"/>
  <c r="AP83" i="13"/>
  <c r="AP84" i="13"/>
  <c r="AP85" i="13"/>
  <c r="AP86" i="13"/>
  <c r="AP88" i="13"/>
  <c r="AP89" i="13"/>
  <c r="AP90" i="13"/>
  <c r="AP91" i="13"/>
  <c r="AP92" i="13"/>
  <c r="AP93" i="13"/>
  <c r="AP94" i="13"/>
  <c r="AP95" i="13"/>
  <c r="AP97" i="13"/>
  <c r="AP99" i="13"/>
  <c r="AP101" i="13"/>
  <c r="AP103" i="13"/>
  <c r="AP105" i="13"/>
  <c r="AP107" i="13"/>
  <c r="AP109" i="13"/>
  <c r="AP111" i="13"/>
  <c r="AP113" i="13"/>
  <c r="AP115" i="13"/>
  <c r="AP117" i="13"/>
  <c r="AP119" i="13"/>
  <c r="AP121" i="13"/>
  <c r="AP123" i="13"/>
  <c r="AP125" i="13"/>
  <c r="AP127" i="13"/>
  <c r="AP129" i="13"/>
  <c r="AP132" i="13"/>
  <c r="AP134" i="13"/>
  <c r="AP136" i="13"/>
  <c r="AP138" i="13"/>
  <c r="AP140" i="13"/>
  <c r="AP142" i="13"/>
  <c r="AP144" i="13"/>
  <c r="AP146" i="13"/>
  <c r="AP148" i="13"/>
  <c r="AP150" i="13"/>
  <c r="AP152" i="13"/>
  <c r="AP154" i="13"/>
  <c r="AP155" i="13"/>
  <c r="AP156" i="13"/>
  <c r="AP158" i="13"/>
  <c r="AP160" i="13"/>
  <c r="AP162" i="13"/>
  <c r="AP164" i="13"/>
  <c r="AP166" i="13"/>
  <c r="AP168" i="13"/>
  <c r="AP170" i="13"/>
  <c r="AP172" i="13"/>
  <c r="AP174" i="13"/>
  <c r="AP176" i="13"/>
  <c r="AP178" i="13"/>
  <c r="AP180" i="13"/>
  <c r="AP182" i="13"/>
  <c r="AP184" i="13"/>
  <c r="AP187" i="13"/>
  <c r="AP189" i="13"/>
  <c r="AP191" i="13"/>
  <c r="AP193" i="13"/>
  <c r="AP195" i="13"/>
  <c r="AP197" i="13"/>
  <c r="AP198" i="13"/>
  <c r="AP200" i="13"/>
  <c r="AP202" i="13"/>
  <c r="AP204" i="13"/>
  <c r="AP207" i="13"/>
  <c r="AP209" i="13"/>
  <c r="AP211" i="13"/>
  <c r="AP213" i="13"/>
  <c r="AP215" i="13"/>
  <c r="AP217" i="13"/>
  <c r="AP219" i="13"/>
  <c r="AP221" i="13"/>
  <c r="AP223" i="13"/>
  <c r="AP225" i="13"/>
  <c r="AP227" i="13"/>
  <c r="AP229" i="13"/>
  <c r="AP231" i="13"/>
  <c r="AP233" i="13"/>
  <c r="AP235" i="13"/>
  <c r="AP237" i="13"/>
  <c r="AP239" i="13"/>
  <c r="AP241" i="13"/>
  <c r="AP243" i="13"/>
  <c r="AP245" i="13"/>
  <c r="AP247" i="13"/>
  <c r="AP249" i="13"/>
  <c r="AP251" i="13"/>
  <c r="AP254" i="13"/>
  <c r="AP255" i="13"/>
  <c r="AP256" i="13"/>
  <c r="AP257" i="13"/>
  <c r="AP259" i="13"/>
  <c r="AP260" i="13"/>
  <c r="AP261" i="13"/>
  <c r="AP264" i="13"/>
  <c r="AP265" i="13"/>
  <c r="AP266" i="13"/>
  <c r="AP267" i="13"/>
  <c r="AP268" i="13"/>
  <c r="AP269" i="13"/>
  <c r="AP270" i="13"/>
  <c r="AP273" i="13"/>
  <c r="AP274" i="13"/>
  <c r="AP275" i="13"/>
  <c r="AP276" i="13"/>
  <c r="AP278" i="13"/>
  <c r="AP280" i="13"/>
  <c r="AP281" i="13"/>
  <c r="AP282" i="13"/>
  <c r="AP283" i="13"/>
  <c r="AP285" i="13"/>
  <c r="AP286" i="13"/>
  <c r="AP287" i="13"/>
  <c r="AP288" i="13"/>
  <c r="AP289" i="13"/>
  <c r="AP290" i="13"/>
  <c r="AP291" i="13"/>
  <c r="AP292" i="13"/>
  <c r="AP294" i="13"/>
  <c r="AP295" i="13"/>
  <c r="AP296" i="13"/>
  <c r="AP298" i="13"/>
  <c r="AP299" i="13"/>
  <c r="AP300" i="13"/>
  <c r="AP302" i="13"/>
  <c r="AP304" i="13"/>
  <c r="AP305" i="13"/>
  <c r="AP306" i="13"/>
  <c r="AP307" i="13"/>
  <c r="AP308" i="13"/>
  <c r="AP309" i="13"/>
  <c r="AP311" i="13"/>
  <c r="AP312" i="13"/>
  <c r="AP313" i="13"/>
  <c r="AP316" i="13"/>
  <c r="AP318" i="13"/>
  <c r="AP320" i="13"/>
  <c r="AP322" i="13"/>
  <c r="AP324" i="13"/>
  <c r="AP326" i="13"/>
  <c r="AP328" i="13"/>
  <c r="AP330" i="13"/>
  <c r="AP332" i="13"/>
  <c r="AP334" i="13"/>
  <c r="AP336" i="13"/>
  <c r="AP338" i="13"/>
  <c r="AP340" i="13"/>
  <c r="AP342" i="13"/>
  <c r="AP345" i="13"/>
  <c r="AP347" i="13"/>
  <c r="AP349" i="13"/>
  <c r="AP351" i="13"/>
  <c r="AP353" i="13"/>
  <c r="AP356" i="13"/>
  <c r="AP357" i="13"/>
  <c r="AP359" i="13"/>
  <c r="AP360" i="13"/>
  <c r="AP361" i="13"/>
  <c r="AP362" i="13"/>
  <c r="AP363" i="13"/>
  <c r="AP365" i="13"/>
  <c r="AP366" i="13"/>
  <c r="AP368" i="13"/>
  <c r="AP369" i="13"/>
  <c r="AP371" i="13"/>
  <c r="AP373" i="13"/>
  <c r="AP375" i="13"/>
  <c r="AP377" i="13"/>
  <c r="AP379" i="13"/>
  <c r="AP382" i="13"/>
  <c r="AP384" i="13"/>
  <c r="AP386" i="13"/>
  <c r="AP388" i="13"/>
  <c r="AP390" i="13"/>
  <c r="AP392" i="13"/>
  <c r="AP395" i="13"/>
  <c r="AP397" i="13"/>
  <c r="AP398" i="13"/>
  <c r="AP399" i="13"/>
  <c r="AP400" i="13"/>
  <c r="AP401" i="13"/>
  <c r="AP403" i="13"/>
  <c r="AP404" i="13"/>
  <c r="AP405" i="13"/>
  <c r="AP406" i="13"/>
  <c r="AP409" i="13"/>
  <c r="AP410" i="13"/>
  <c r="AP411" i="13"/>
  <c r="AP413" i="13"/>
  <c r="AP414" i="13"/>
  <c r="AP415" i="13"/>
  <c r="AP416" i="13"/>
  <c r="AP417" i="13"/>
  <c r="AP418" i="13"/>
  <c r="AP419" i="13"/>
  <c r="AP420" i="13"/>
  <c r="AP421" i="13"/>
  <c r="AP424" i="13"/>
  <c r="AP426" i="13"/>
  <c r="AP428" i="13"/>
  <c r="AP430" i="13"/>
  <c r="AP432" i="13"/>
  <c r="AP434" i="13"/>
  <c r="AP436" i="13"/>
  <c r="AP438" i="13"/>
  <c r="AP440" i="13"/>
  <c r="AP443" i="13"/>
  <c r="AP445" i="13"/>
  <c r="AP447" i="13"/>
  <c r="AP449" i="13"/>
  <c r="AP451" i="13"/>
  <c r="AP453" i="13"/>
  <c r="AP456" i="13"/>
  <c r="AP458" i="13"/>
  <c r="AP460" i="13"/>
  <c r="AP462" i="13"/>
  <c r="AP464" i="13"/>
  <c r="AP466" i="13"/>
  <c r="AP5" i="13"/>
  <c r="AP6" i="13"/>
  <c r="AP7" i="13"/>
  <c r="AP8" i="13"/>
  <c r="AP10" i="13"/>
  <c r="AP11" i="13"/>
  <c r="AP4" i="13"/>
  <c r="G88" i="2"/>
  <c r="G82" i="2"/>
  <c r="N41" i="13" l="1"/>
  <c r="M41" i="13"/>
  <c r="L41" i="13"/>
  <c r="K41" i="13"/>
  <c r="N40" i="13"/>
  <c r="M40" i="13"/>
  <c r="L40" i="13"/>
  <c r="K40" i="13"/>
  <c r="N39" i="13"/>
  <c r="M39" i="13"/>
  <c r="L39" i="13"/>
  <c r="K39" i="13"/>
  <c r="X16" i="13"/>
  <c r="X15" i="13"/>
  <c r="X14" i="13"/>
  <c r="Y11" i="13"/>
  <c r="Y10" i="13"/>
  <c r="Y9" i="13"/>
  <c r="D8" i="8" s="1"/>
  <c r="H38" i="11"/>
  <c r="G28" i="11"/>
  <c r="F28" i="11"/>
  <c r="E28" i="11"/>
  <c r="D28" i="11"/>
  <c r="G20" i="11"/>
  <c r="F20" i="11"/>
  <c r="E20" i="11"/>
  <c r="D20" i="11"/>
  <c r="G19" i="11"/>
  <c r="F19" i="11"/>
  <c r="E19" i="11"/>
  <c r="D19" i="11"/>
  <c r="G18" i="11"/>
  <c r="F18" i="11"/>
  <c r="E18" i="11"/>
  <c r="D18" i="11"/>
  <c r="H18" i="11" s="1"/>
  <c r="G17" i="11"/>
  <c r="F17" i="11"/>
  <c r="E17" i="11"/>
  <c r="D17" i="11"/>
  <c r="G16" i="11"/>
  <c r="F16" i="11"/>
  <c r="E16" i="11"/>
  <c r="D16" i="11"/>
  <c r="D10" i="11"/>
  <c r="J115" i="10"/>
  <c r="H90" i="10"/>
  <c r="H92" i="10" s="1"/>
  <c r="H104" i="10" s="1"/>
  <c r="H89" i="10"/>
  <c r="I88" i="10"/>
  <c r="I110" i="10" s="1"/>
  <c r="B83" i="10"/>
  <c r="D73" i="10"/>
  <c r="G69" i="10"/>
  <c r="F69" i="10"/>
  <c r="E69" i="10"/>
  <c r="H67" i="10"/>
  <c r="G67" i="10"/>
  <c r="F67" i="10"/>
  <c r="F45" i="10" s="1"/>
  <c r="E67" i="10"/>
  <c r="E45" i="10" s="1"/>
  <c r="I65" i="10"/>
  <c r="I64" i="10"/>
  <c r="I63" i="10"/>
  <c r="I62" i="10"/>
  <c r="D71" i="10" s="1"/>
  <c r="I61" i="10"/>
  <c r="E49" i="10"/>
  <c r="H45" i="10"/>
  <c r="G45" i="10"/>
  <c r="H42" i="10"/>
  <c r="H46" i="10" s="1"/>
  <c r="G42" i="10"/>
  <c r="G46" i="10" s="1"/>
  <c r="F42" i="10"/>
  <c r="F46" i="10" s="1"/>
  <c r="E42" i="10"/>
  <c r="E32" i="10"/>
  <c r="B100" i="10" s="1"/>
  <c r="E14" i="10"/>
  <c r="D12" i="10"/>
  <c r="AH8" i="13" s="1"/>
  <c r="D8" i="10"/>
  <c r="B4" i="10"/>
  <c r="I114" i="9"/>
  <c r="B100" i="9"/>
  <c r="E95" i="9"/>
  <c r="D95" i="9"/>
  <c r="B95" i="9"/>
  <c r="H90" i="9"/>
  <c r="H92" i="9" s="1"/>
  <c r="H104" i="9" s="1"/>
  <c r="G90" i="9"/>
  <c r="G92" i="9" s="1"/>
  <c r="E90" i="9"/>
  <c r="E92" i="9" s="1"/>
  <c r="E104" i="9" s="1"/>
  <c r="E89" i="9"/>
  <c r="I88" i="9"/>
  <c r="I110" i="9" s="1"/>
  <c r="B83" i="9"/>
  <c r="D73" i="9"/>
  <c r="G69" i="9"/>
  <c r="F69" i="9"/>
  <c r="E69" i="9"/>
  <c r="H67" i="9"/>
  <c r="G67" i="9"/>
  <c r="G104" i="9" s="1"/>
  <c r="F67" i="9"/>
  <c r="F90" i="9" s="1"/>
  <c r="E67" i="9"/>
  <c r="I65" i="9"/>
  <c r="I64" i="9"/>
  <c r="I63" i="9"/>
  <c r="I62" i="9"/>
  <c r="D71" i="9" s="1"/>
  <c r="I61" i="9"/>
  <c r="I67" i="9" s="1"/>
  <c r="E49" i="9"/>
  <c r="H45" i="9"/>
  <c r="E45" i="9"/>
  <c r="H42" i="9"/>
  <c r="H46" i="9" s="1"/>
  <c r="G42" i="9"/>
  <c r="G46" i="9" s="1"/>
  <c r="F42" i="9"/>
  <c r="F46" i="9" s="1"/>
  <c r="E42" i="9"/>
  <c r="E46" i="9" s="1"/>
  <c r="E32" i="9"/>
  <c r="E14" i="9"/>
  <c r="D12" i="9"/>
  <c r="E27" i="9" s="1"/>
  <c r="D8" i="9"/>
  <c r="B4" i="9"/>
  <c r="J114" i="8"/>
  <c r="B100" i="8"/>
  <c r="E95" i="8"/>
  <c r="D95" i="8"/>
  <c r="B95" i="8"/>
  <c r="I88" i="8"/>
  <c r="I110" i="8" s="1"/>
  <c r="B83" i="8"/>
  <c r="D71" i="8"/>
  <c r="H69" i="8"/>
  <c r="G69" i="8"/>
  <c r="F69" i="8"/>
  <c r="E69" i="8"/>
  <c r="H67" i="8"/>
  <c r="G67" i="8"/>
  <c r="G90" i="8" s="1"/>
  <c r="F67" i="8"/>
  <c r="F45" i="8" s="1"/>
  <c r="E67" i="8"/>
  <c r="E90" i="8" s="1"/>
  <c r="I65" i="8"/>
  <c r="I64" i="8"/>
  <c r="I63" i="8"/>
  <c r="I62" i="8"/>
  <c r="I61" i="8"/>
  <c r="E49" i="8"/>
  <c r="G45" i="8"/>
  <c r="H42" i="8"/>
  <c r="G42" i="8"/>
  <c r="F42" i="8"/>
  <c r="E42" i="8"/>
  <c r="E14" i="8"/>
  <c r="D12" i="8"/>
  <c r="X6" i="13" s="1"/>
  <c r="J62" i="7"/>
  <c r="L57" i="7"/>
  <c r="F57" i="7"/>
  <c r="L55" i="7"/>
  <c r="F55" i="7"/>
  <c r="L42" i="7"/>
  <c r="F42" i="7"/>
  <c r="L33" i="7"/>
  <c r="F33" i="7"/>
  <c r="L31" i="7"/>
  <c r="F31" i="7"/>
  <c r="L18" i="7"/>
  <c r="F18" i="7"/>
  <c r="P52" i="6"/>
  <c r="J100" i="5"/>
  <c r="J79" i="5"/>
  <c r="D44" i="5"/>
  <c r="E21" i="5"/>
  <c r="B6" i="5"/>
  <c r="B4" i="5"/>
  <c r="J99" i="4"/>
  <c r="J78" i="4"/>
  <c r="D44" i="4"/>
  <c r="E21" i="4"/>
  <c r="B6" i="4"/>
  <c r="B4" i="4"/>
  <c r="J101" i="3"/>
  <c r="J79" i="3"/>
  <c r="D44" i="3"/>
  <c r="E21" i="3"/>
  <c r="G135" i="2"/>
  <c r="G98" i="2"/>
  <c r="G76" i="2"/>
  <c r="G55" i="2"/>
  <c r="G53" i="2"/>
  <c r="G52" i="2"/>
  <c r="D52" i="2"/>
  <c r="G51" i="2"/>
  <c r="D51" i="2"/>
  <c r="G50" i="2"/>
  <c r="G49" i="2"/>
  <c r="G48" i="2"/>
  <c r="G23" i="2"/>
  <c r="G13" i="2"/>
  <c r="G11" i="2"/>
  <c r="D14" i="1"/>
  <c r="H20" i="11" l="1"/>
  <c r="G46" i="8"/>
  <c r="D73" i="8"/>
  <c r="G22" i="11"/>
  <c r="H46" i="8"/>
  <c r="F22" i="11"/>
  <c r="H16" i="11"/>
  <c r="F46" i="8"/>
  <c r="I67" i="8"/>
  <c r="I90" i="8" s="1"/>
  <c r="I92" i="8" s="1"/>
  <c r="E46" i="8"/>
  <c r="Y6" i="13"/>
  <c r="F27" i="8" s="1"/>
  <c r="B87" i="8"/>
  <c r="E22" i="11"/>
  <c r="I67" i="10"/>
  <c r="I90" i="10" s="1"/>
  <c r="I92" i="10" s="1"/>
  <c r="F90" i="10"/>
  <c r="H19" i="11"/>
  <c r="E46" i="10"/>
  <c r="D86" i="10"/>
  <c r="AI6" i="13"/>
  <c r="B87" i="10"/>
  <c r="I87" i="10" s="1"/>
  <c r="D87" i="9"/>
  <c r="F87" i="9"/>
  <c r="E27" i="10"/>
  <c r="E87" i="10"/>
  <c r="AI8" i="13"/>
  <c r="F87" i="10"/>
  <c r="G87" i="10"/>
  <c r="AF6" i="13"/>
  <c r="F27" i="9"/>
  <c r="E86" i="9" s="1"/>
  <c r="E94" i="9" s="1"/>
  <c r="B86" i="9"/>
  <c r="B87" i="9"/>
  <c r="I87" i="9" s="1"/>
  <c r="E92" i="8"/>
  <c r="E104" i="8" s="1"/>
  <c r="E89" i="8"/>
  <c r="I104" i="9"/>
  <c r="E110" i="9"/>
  <c r="I90" i="9"/>
  <c r="G89" i="8"/>
  <c r="F30" i="11"/>
  <c r="F32" i="11" s="1"/>
  <c r="G92" i="8"/>
  <c r="G104" i="8" s="1"/>
  <c r="F92" i="9"/>
  <c r="F89" i="9"/>
  <c r="I89" i="9" s="1"/>
  <c r="F90" i="8"/>
  <c r="F45" i="9"/>
  <c r="F104" i="9"/>
  <c r="H17" i="11"/>
  <c r="D22" i="11"/>
  <c r="AG6" i="13"/>
  <c r="E45" i="8"/>
  <c r="G45" i="9"/>
  <c r="D86" i="9"/>
  <c r="E87" i="9"/>
  <c r="G89" i="9"/>
  <c r="H87" i="10"/>
  <c r="E90" i="10"/>
  <c r="D30" i="11" s="1"/>
  <c r="H28" i="11"/>
  <c r="H33" i="11" s="1"/>
  <c r="AH6" i="13"/>
  <c r="H89" i="9"/>
  <c r="E27" i="8"/>
  <c r="B86" i="8"/>
  <c r="D87" i="8"/>
  <c r="G87" i="9"/>
  <c r="G90" i="10"/>
  <c r="X4" i="13"/>
  <c r="AF8" i="13"/>
  <c r="H90" i="8"/>
  <c r="H45" i="8"/>
  <c r="D86" i="8"/>
  <c r="H87" i="9"/>
  <c r="Y4" i="13"/>
  <c r="AG8" i="13"/>
  <c r="I92" i="9"/>
  <c r="F27" i="10"/>
  <c r="B86" i="10"/>
  <c r="D87" i="10"/>
  <c r="H86" i="8" l="1"/>
  <c r="H22" i="11"/>
  <c r="E110" i="8"/>
  <c r="G86" i="9"/>
  <c r="G94" i="9" s="1"/>
  <c r="F87" i="8"/>
  <c r="H87" i="8"/>
  <c r="G87" i="8"/>
  <c r="E87" i="8"/>
  <c r="E110" i="10"/>
  <c r="F89" i="10"/>
  <c r="F92" i="10"/>
  <c r="F104" i="10" s="1"/>
  <c r="H86" i="9"/>
  <c r="H94" i="9" s="1"/>
  <c r="G86" i="10"/>
  <c r="G93" i="10" s="1"/>
  <c r="F86" i="9"/>
  <c r="F94" i="9" s="1"/>
  <c r="F92" i="8"/>
  <c r="F104" i="8" s="1"/>
  <c r="F89" i="8"/>
  <c r="E30" i="11"/>
  <c r="E32" i="11" s="1"/>
  <c r="G86" i="8"/>
  <c r="F86" i="8"/>
  <c r="F29" i="11"/>
  <c r="H86" i="10"/>
  <c r="H93" i="10" s="1"/>
  <c r="E86" i="10"/>
  <c r="F86" i="10"/>
  <c r="F93" i="10" s="1"/>
  <c r="E86" i="8"/>
  <c r="D32" i="11"/>
  <c r="G92" i="10"/>
  <c r="G104" i="10" s="1"/>
  <c r="G89" i="10"/>
  <c r="H89" i="8"/>
  <c r="G29" i="11" s="1"/>
  <c r="G30" i="11"/>
  <c r="G32" i="11" s="1"/>
  <c r="H92" i="8"/>
  <c r="H104" i="8" s="1"/>
  <c r="E89" i="10"/>
  <c r="E92" i="10"/>
  <c r="E104" i="10" s="1"/>
  <c r="I104" i="10" s="1"/>
  <c r="H94" i="8" l="1"/>
  <c r="G94" i="8"/>
  <c r="I104" i="8"/>
  <c r="F94" i="8"/>
  <c r="I87" i="8"/>
  <c r="E29" i="11"/>
  <c r="I89" i="10"/>
  <c r="H30" i="11"/>
  <c r="H32" i="11" s="1"/>
  <c r="D94" i="10" s="1"/>
  <c r="E94" i="10" s="1"/>
  <c r="I94" i="9"/>
  <c r="I86" i="9"/>
  <c r="I86" i="10"/>
  <c r="E93" i="10"/>
  <c r="I86" i="8"/>
  <c r="E94" i="8"/>
  <c r="I93" i="10"/>
  <c r="I89" i="8"/>
  <c r="D29" i="11"/>
  <c r="H10" i="11" l="1"/>
  <c r="K10" i="11" s="1"/>
  <c r="I94" i="8"/>
  <c r="H29" i="11"/>
</calcChain>
</file>

<file path=xl/sharedStrings.xml><?xml version="1.0" encoding="utf-8"?>
<sst xmlns="http://schemas.openxmlformats.org/spreadsheetml/2006/main" count="3084" uniqueCount="1955">
  <si>
    <t>Pokyny pro vyplňování</t>
  </si>
  <si>
    <t>Pole k vyplnění</t>
  </si>
  <si>
    <t>Pole je předvyplněno nebo se dopočítává automaticky</t>
  </si>
  <si>
    <t>Nepovinné pole</t>
  </si>
  <si>
    <t>List  "Výsledky"</t>
  </si>
  <si>
    <t>Listy  "Finanční plán"</t>
  </si>
  <si>
    <t xml:space="preserve">Na listech s finančními plány vyplňujte pouze žlutá pole, zbytek se dopočítává automaticky. 
Celkové náklady (Total costs) a celková požadovaná podpora (Total requested costs) jednotlivých českých uchazečů musí odpovídat údajům 
uvedeným v mezinárodním návrhu projektu. </t>
  </si>
  <si>
    <t>Pokyny pro vyplnění jednotlivých buněk naleznete u ikonky informace či v pomocném rámečku po klepnutí na buňku. Pomocný rámeček zavřete stiknutím tlačítka Esc.</t>
  </si>
  <si>
    <r>
      <rPr>
        <sz val="10"/>
        <color theme="1"/>
        <rFont val="Arial"/>
      </rPr>
      <t xml:space="preserve">Vyplněný TA CR Application Form zašlete ve formátu </t>
    </r>
    <r>
      <rPr>
        <i/>
        <sz val="10"/>
        <color theme="1"/>
        <rFont val="Arial"/>
      </rPr>
      <t>.xlsx</t>
    </r>
    <r>
      <rPr>
        <sz val="10"/>
        <color theme="1"/>
        <rFont val="Arial"/>
      </rPr>
      <t xml:space="preserve"> nebo </t>
    </r>
    <r>
      <rPr>
        <i/>
        <sz val="10"/>
        <color theme="1"/>
        <rFont val="Arial"/>
      </rPr>
      <t xml:space="preserve">.xls </t>
    </r>
    <r>
      <rPr>
        <sz val="10"/>
        <color theme="1"/>
        <rFont val="Arial"/>
      </rPr>
      <t>společně s ostatními povinnými přílohami (viz níže) ze své datové schránky do datové schránky TA ČR ve lhůtě pro podání zkrácených návrhů projektů, tzv. pre-proposals. Pokud je v projektu více českých uchazečů, TA CR Application Form musí ze své datové schránky do datové schránky TA ČR zaslat pouze hlavní uchazeč.</t>
    </r>
  </si>
  <si>
    <t>Pro správné fungování finančních tabulek nejprve zadejte počet českých uchazečů na listu "Identifikační údaje" a jejich typ na příslušných listech ("Hlavní uchazeč" atd.).</t>
  </si>
  <si>
    <t>Před odesláním TA CR Application form se ujistěte, že jsou vyplněna veškerá povinná pole. List "Projekt celkem" se dopočítává automaticky.</t>
  </si>
  <si>
    <t>1) Čestné prohlášení za uchazeče</t>
  </si>
  <si>
    <r>
      <rPr>
        <b/>
        <sz val="10"/>
        <color theme="1"/>
        <rFont val="Arial"/>
      </rPr>
      <t xml:space="preserve">2) Čestné prohlášení o složení konsorcia </t>
    </r>
    <r>
      <rPr>
        <sz val="10"/>
        <color theme="1"/>
        <rFont val="Arial"/>
      </rPr>
      <t>(pouze pokud je do projektu zapojen podnik se sídlem v České republice)</t>
    </r>
  </si>
  <si>
    <t>Čestné prohlášení za uchazeče musí vyplnit a zaslat datovou zprávou všichni čeští uchazeči v projektu. U zbylých povinných příloh stačí, když je datovou zprávou zašle hlavní uchazeč.</t>
  </si>
  <si>
    <t>Soubor funguje správně pouze v novějších verzích aplikace Excel (verze 2007 a novějši).</t>
  </si>
  <si>
    <t>Pokračovat na další stránku</t>
  </si>
  <si>
    <t>Identifikační údaje projektu</t>
  </si>
  <si>
    <t>Základní informace</t>
  </si>
  <si>
    <t>Akronym projektu</t>
  </si>
  <si>
    <t>Název projektu v anglickém jazyce</t>
  </si>
  <si>
    <t>Název projektu v českém jazyce</t>
  </si>
  <si>
    <t xml:space="preserve">Program TA ČR, ze kterého bude 
projekt v případě úspěchu financovaný </t>
  </si>
  <si>
    <t xml:space="preserve">Počet českých uchazečů v projektu
</t>
  </si>
  <si>
    <t>Vyberte možnost:</t>
  </si>
  <si>
    <t>Kontaktní osoba</t>
  </si>
  <si>
    <t>Uveďte prosím kontaktní osobu projektu, ideálně z řad hlavního uchazeče.
Může jít jak o jednoho z řešitelů, tak o administrativního pracovníka.</t>
  </si>
  <si>
    <t>Vykonávaná funkce</t>
  </si>
  <si>
    <t>Celé jméno</t>
  </si>
  <si>
    <t>Telefonní číslo</t>
  </si>
  <si>
    <t>E-mail</t>
  </si>
  <si>
    <t>Národní priority orientovaného výzkumu</t>
  </si>
  <si>
    <t xml:space="preserve">Popis cílů NPOV ke stažení zde. </t>
  </si>
  <si>
    <t>Oblast</t>
  </si>
  <si>
    <t>PO1-Konkurenceschopná ekonomika založená na znalostech</t>
  </si>
  <si>
    <t>Hlavní cíl</t>
  </si>
  <si>
    <t>Komentář k výběru NPOV</t>
  </si>
  <si>
    <t>Obory projektu</t>
  </si>
  <si>
    <t>Klasifikace oborů CEP</t>
  </si>
  <si>
    <t>Hlavní obor CEP</t>
  </si>
  <si>
    <t>Vedlejší obor CEP</t>
  </si>
  <si>
    <t>Další vedlejší obor CEP</t>
  </si>
  <si>
    <t>Klasifikace oborů FORD (str. 58-60)</t>
  </si>
  <si>
    <t>Hlavní obor FORD</t>
  </si>
  <si>
    <t>Detailní výpis oborů FORD</t>
  </si>
  <si>
    <t>Vedlejší obor FORD</t>
  </si>
  <si>
    <t>Další vedjelší obor FORD</t>
  </si>
  <si>
    <t>Je některý z českých uchazečů projektu podnikem v obtížích?</t>
  </si>
  <si>
    <t>Definice podniku v obtížích</t>
  </si>
  <si>
    <t>Vyberte</t>
  </si>
  <si>
    <r>
      <rPr>
        <sz val="9"/>
        <color rgb="FF595959"/>
        <rFont val="Arial"/>
      </rPr>
      <t xml:space="preserve">V případě, že Vaše odpověď zní ANO, ale existuje objektivní a veřejně doložitelné vysvětlení, proč daný český uchazeč reálně podnikem v obtížích není (např. rozdělení společnosti, investice), prosím uveďte tyto skutečnosti.
</t>
    </r>
    <r>
      <rPr>
        <b/>
        <sz val="9"/>
        <color rgb="FF595959"/>
        <rFont val="Arial"/>
      </rPr>
      <t>U výzkumných organizací není relevantní.</t>
    </r>
  </si>
  <si>
    <t>Obdobné a související projekty, výzkumné záměry a výsledky</t>
  </si>
  <si>
    <t>Informační systém výzkumu, vývoje a inovací (IS VaVaI)</t>
  </si>
  <si>
    <t>STARFOS</t>
  </si>
  <si>
    <r>
      <rPr>
        <sz val="9"/>
        <color rgb="FF595959"/>
        <rFont val="Arial"/>
      </rPr>
      <t>Uveďte identifikační kódy a stručný popis projektů, které řeší obdobnou problematiku. 
Pro ověření úplnosti výčtu souvisejících projektů a prokázání novosti navrhovaného řešení doporučujeme využít nástroj pro vyhledání podpořených projektů STARFOS, popřípadě Informační systém výzkumu, vývoje a inovací (IS VaVaI).
TA ČR podporuje pouze návrhy projektů, jejichž obsah nebo jejichž část dosud nebyly a v současnosti nejsou řešeny v rámci jiného vlastního projektu. Vlastními projekty jsou pro tyto účely myšleny veškeré návrhy projektů podané pod stejným IČO u jakéhokoliv poskytovatele podpory. Dvojí financování není povoleno.
Uchazeči (zejména v případě shody klíčové osoby v řešitelském týmu či oboru řešení) jsou povinni uvést vlastní:
-</t>
    </r>
    <r>
      <rPr>
        <b/>
        <sz val="9"/>
        <color rgb="FF595959"/>
        <rFont val="Arial"/>
      </rPr>
      <t xml:space="preserve"> ukončené projekty</t>
    </r>
    <r>
      <rPr>
        <sz val="9"/>
        <color rgb="FF595959"/>
        <rFont val="Arial"/>
      </rPr>
      <t xml:space="preserve">, pokud plánované výstupy/výsledky na ně navazují, a tuto návaznost popsat;
- </t>
    </r>
    <r>
      <rPr>
        <b/>
        <sz val="9"/>
        <color rgb="FF595959"/>
        <rFont val="Arial"/>
      </rPr>
      <t>aktuálně řešené projekty</t>
    </r>
    <r>
      <rPr>
        <sz val="9"/>
        <color rgb="FF595959"/>
        <rFont val="Arial"/>
      </rPr>
      <t xml:space="preserve">, které souvisejí s návrhem projektu podávaným do této výzvy, a popsat odlišnosti těchto projektů;
- </t>
    </r>
    <r>
      <rPr>
        <b/>
        <sz val="9"/>
        <color rgb="FF595959"/>
        <rFont val="Arial"/>
      </rPr>
      <t>návrhy projektů souběžně podávané do této či jiných výzev/veřejných soutěží</t>
    </r>
    <r>
      <rPr>
        <sz val="9"/>
        <color rgb="FF595959"/>
        <rFont val="Arial"/>
      </rPr>
      <t xml:space="preserve">, kdy by při současném podpoření nedocházelo k dvojímu financování. V tomto případě musí uchazeč popsat odlišnosti mezi těmito projekty;
- </t>
    </r>
    <r>
      <rPr>
        <b/>
        <sz val="9"/>
        <color rgb="FF595959"/>
        <rFont val="Arial"/>
      </rPr>
      <t>návrhy projektů souběžně podávané do této či jiných výzev/veřejných soutěží</t>
    </r>
    <r>
      <rPr>
        <sz val="9"/>
        <color rgb="FF595959"/>
        <rFont val="Arial"/>
      </rPr>
      <t>, kdy by při současném podpoření docházelo k dvojímu financování. V tomto případě musí uchazeč uvést, že bude uzavřena pouze jedna smlouva o poskytnutí podpory a tento závazek dodržet.</t>
    </r>
  </si>
  <si>
    <t>Existují nějaké obdobné projekty/výzkumné záměry?</t>
  </si>
  <si>
    <t>Identifikační kód projektu</t>
  </si>
  <si>
    <t xml:space="preserve">Komentář: </t>
  </si>
  <si>
    <t xml:space="preserve">           Odesláním této povinné přílohy zároveň potvrzujeme, že nám není známo, že by projekt, výsledky či cíle projektu byly řešeny v jakémkoliv jiném projektu podporovaném TA ČR a v případě, že se hodnověrně
           dozvíme o duplicitním financování projektu, výsledků či cílů, jakožto skutečnosti na naší vůli nezávislé, oznámíme tuto skutečnost bez zbytečného odkladu poskytovateli.</t>
  </si>
  <si>
    <t>Údaje hlavního českého uchazeče</t>
  </si>
  <si>
    <t>Hlavní uchazeč</t>
  </si>
  <si>
    <t>Role uchazeče na projektu</t>
  </si>
  <si>
    <t>P - Hlavní příjemce</t>
  </si>
  <si>
    <t>IČ</t>
  </si>
  <si>
    <t>DIČ / VAT-ID</t>
  </si>
  <si>
    <t>Obchodní jméno</t>
  </si>
  <si>
    <t>Právní forma</t>
  </si>
  <si>
    <t>Typ uchazeče</t>
  </si>
  <si>
    <r>
      <rPr>
        <sz val="10"/>
        <color theme="10"/>
        <rFont val="Arial"/>
      </rPr>
      <t xml:space="preserve">   </t>
    </r>
    <r>
      <rPr>
        <u/>
        <sz val="10"/>
        <color theme="10"/>
        <rFont val="Arial"/>
      </rPr>
      <t>Nařízení Evropské komise</t>
    </r>
  </si>
  <si>
    <t>Typ výzkumné organizace - podrobnější specifikace</t>
  </si>
  <si>
    <t>Stát</t>
  </si>
  <si>
    <t>Česká republika</t>
  </si>
  <si>
    <t>Statutární orgán</t>
  </si>
  <si>
    <t>Vyplňte požadované údaje všech členů statutárního orgánu Vaší organizace.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</si>
  <si>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</si>
  <si>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</si>
  <si>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</si>
  <si>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t>Příjmení</t>
  </si>
  <si>
    <t>Role</t>
  </si>
  <si>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</si>
  <si>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</si>
  <si>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</si>
  <si>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Vlastnická struktura</t>
  </si>
  <si>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</si>
  <si>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t>Vlastníci/Akcionáři</t>
  </si>
  <si>
    <t>Vyplňte všechny vlastníky, resp. osoby, které mají podíl v právnické osobě uchazeče ve výši nejméně 10 %.
U společnosti s ručením omezeným uveďte společníky, u akciové společnosti akcionáře, apod. V případě, že je takovou osobou další právnická osoba, uveďte i její vlastníky, resp. fyzické osoby, které mají v dané právnické osobě podíl nejméně 10 %.</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</si>
  <si>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</si>
  <si>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</si>
  <si>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</si>
  <si>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IČO </t>
  </si>
  <si>
    <t>Výše podílu v %</t>
  </si>
  <si>
    <t>Komentář k výši podílu</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</si>
  <si>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</si>
  <si>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</si>
  <si>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</si>
  <si>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Beneficienti</t>
  </si>
  <si>
    <t xml:space="preserve">Dále uveďte (pokud jste je již neuvedli výše) veškeré fyzické osoby (beneficienty), které se fakticky či formálně podílí 
na ovládání osoby uchazeče. A to bez ohledu na to, zda tak činí přímo, nepřímo prostřednictvím dalších společností, 
či skrytě. Za beneficienta je pro tyto účely považována též každá fyzická osoba, které je přímo, nepřímo prostřednictvím dalších společností, či skrytě, vyplácen podíl na hospodářském výsledku uchazeče. Stačí vyplnit ty beneficienty, jejichž celková míra vlivu na uchazeče dosahuje nejméně 10 %. 
Dále u každé osoby stručně popište, v čem spočívá jeho vliv (podíl na hospodářském výsledku apod.). 
Případně uveďte, zda se uplatňuje některá z výjimek či řádně odůvodněte, proč nebylo možné osobu beneficienta identifikovat. </t>
  </si>
  <si>
    <t>Majetkové účasti</t>
  </si>
  <si>
    <t>Uveďte obchodní jméno a IČ všech právnických osob, ve kterých má Vaše právnická osoba (firma/společnost) vlastnický podíl a jeho výši v procentech. Pokud žádný vlastnický podíl nemá, pole nevyplňujte.</t>
  </si>
  <si>
    <r>
      <rPr>
        <b/>
        <sz val="10"/>
        <color rgb="FFC00000"/>
        <rFont val="Arial"/>
      </rPr>
      <t>1.</t>
    </r>
    <r>
      <rPr>
        <b/>
        <sz val="10"/>
        <color theme="1"/>
        <rFont val="Arial"/>
      </rPr>
      <t xml:space="preserve">     Obchodní jméno</t>
    </r>
  </si>
  <si>
    <r>
      <rPr>
        <b/>
        <sz val="10"/>
        <color rgb="FFC00000"/>
        <rFont val="Arial"/>
      </rPr>
      <t>2.</t>
    </r>
    <r>
      <rPr>
        <b/>
        <sz val="10"/>
        <color theme="1"/>
        <rFont val="Arial"/>
      </rPr>
      <t xml:space="preserve">     Obchodní jméno</t>
    </r>
  </si>
  <si>
    <r>
      <rPr>
        <b/>
        <sz val="10"/>
        <color rgb="FFC00000"/>
        <rFont val="Arial"/>
      </rPr>
      <t>3.</t>
    </r>
    <r>
      <rPr>
        <b/>
        <sz val="10"/>
        <color theme="1"/>
        <rFont val="Arial"/>
      </rPr>
      <t xml:space="preserve">     Obchodní jméno</t>
    </r>
  </si>
  <si>
    <r>
      <rPr>
        <b/>
        <sz val="10"/>
        <color rgb="FFC00000"/>
        <rFont val="Arial"/>
      </rPr>
      <t>4.</t>
    </r>
    <r>
      <rPr>
        <b/>
        <sz val="10"/>
        <color theme="1"/>
        <rFont val="Arial"/>
      </rPr>
      <t xml:space="preserve">     Obchodní jméno</t>
    </r>
  </si>
  <si>
    <r>
      <rPr>
        <b/>
        <sz val="10"/>
        <color rgb="FFC00000"/>
        <rFont val="Arial"/>
      </rPr>
      <t>5.</t>
    </r>
    <r>
      <rPr>
        <b/>
        <sz val="10"/>
        <color theme="1"/>
        <rFont val="Arial"/>
      </rPr>
      <t xml:space="preserve">     Obchodní jméno</t>
    </r>
  </si>
  <si>
    <r>
      <rPr>
        <b/>
        <sz val="10"/>
        <color rgb="FFC00000"/>
        <rFont val="Arial"/>
      </rPr>
      <t>6.</t>
    </r>
    <r>
      <rPr>
        <b/>
        <sz val="10"/>
        <color theme="1"/>
        <rFont val="Arial"/>
      </rPr>
      <t xml:space="preserve">     Obchodní jméno</t>
    </r>
  </si>
  <si>
    <t>Údaje dalšího českého účastníka č. 1</t>
  </si>
  <si>
    <t>D - Další účastník</t>
  </si>
  <si>
    <r>
      <rPr>
        <sz val="10"/>
        <color theme="10"/>
        <rFont val="Arial"/>
      </rPr>
      <t xml:space="preserve">    </t>
    </r>
    <r>
      <rPr>
        <u/>
        <sz val="10"/>
        <color theme="10"/>
        <rFont val="Arial"/>
      </rPr>
      <t>Nařízení Evropské komise</t>
    </r>
  </si>
  <si>
    <t>Vyplňte požadované údaje všech členů statutárního orgánu dalšího účastníka č.1.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</si>
  <si>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</si>
  <si>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</si>
  <si>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</si>
  <si>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</si>
  <si>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</si>
  <si>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</si>
  <si>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</si>
  <si>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</si>
  <si>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</si>
  <si>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</si>
  <si>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</si>
  <si>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</si>
  <si>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</si>
  <si>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Uveďte obchodní jméno a IČ všech právnických osob, ve kterých má Vaše právnická osoba (firma/společnost) vlastnický podíl a uveďte zároveň jeho výši v procentech. Pokud žádný vlastnický podíl nemá, pole nevyplňujte.</t>
  </si>
  <si>
    <r>
      <rPr>
        <b/>
        <sz val="10"/>
        <color theme="1"/>
        <rFont val="Arial"/>
      </rPr>
      <t xml:space="preserve">  </t>
    </r>
    <r>
      <rPr>
        <b/>
        <sz val="10"/>
        <color rgb="FFC00000"/>
        <rFont val="Arial"/>
      </rPr>
      <t xml:space="preserve"> 1. </t>
    </r>
    <r>
      <rPr>
        <b/>
        <sz val="10"/>
        <color theme="1"/>
        <rFont val="Arial"/>
      </rPr>
      <t xml:space="preserve">    Obchodní jméno</t>
    </r>
  </si>
  <si>
    <r>
      <rPr>
        <b/>
        <sz val="10"/>
        <color theme="1"/>
        <rFont val="Arial"/>
      </rPr>
      <t xml:space="preserve">  </t>
    </r>
    <r>
      <rPr>
        <b/>
        <sz val="10"/>
        <color rgb="FFC00000"/>
        <rFont val="Arial"/>
      </rPr>
      <t xml:space="preserve"> 2. </t>
    </r>
    <r>
      <rPr>
        <b/>
        <sz val="10"/>
        <color theme="1"/>
        <rFont val="Arial"/>
      </rPr>
      <t xml:space="preserve">    Obchodní jméno</t>
    </r>
  </si>
  <si>
    <r>
      <rPr>
        <b/>
        <sz val="10"/>
        <color theme="1"/>
        <rFont val="Arial"/>
      </rPr>
      <t xml:space="preserve">  </t>
    </r>
    <r>
      <rPr>
        <b/>
        <sz val="10"/>
        <color rgb="FFC00000"/>
        <rFont val="Arial"/>
      </rPr>
      <t xml:space="preserve"> 3. </t>
    </r>
    <r>
      <rPr>
        <b/>
        <sz val="10"/>
        <color theme="1"/>
        <rFont val="Arial"/>
      </rPr>
      <t xml:space="preserve">    Obchodní jméno</t>
    </r>
  </si>
  <si>
    <r>
      <rPr>
        <b/>
        <sz val="10"/>
        <color theme="1"/>
        <rFont val="Arial"/>
      </rPr>
      <t xml:space="preserve">  </t>
    </r>
    <r>
      <rPr>
        <b/>
        <sz val="10"/>
        <color rgb="FFC00000"/>
        <rFont val="Arial"/>
      </rPr>
      <t xml:space="preserve"> 4. </t>
    </r>
    <r>
      <rPr>
        <b/>
        <sz val="10"/>
        <color theme="1"/>
        <rFont val="Arial"/>
      </rPr>
      <t xml:space="preserve">    Obchodní jméno</t>
    </r>
  </si>
  <si>
    <r>
      <rPr>
        <b/>
        <sz val="10"/>
        <color theme="1"/>
        <rFont val="Arial"/>
      </rPr>
      <t xml:space="preserve">  </t>
    </r>
    <r>
      <rPr>
        <b/>
        <sz val="10"/>
        <color rgb="FFC00000"/>
        <rFont val="Arial"/>
      </rPr>
      <t xml:space="preserve"> 5. </t>
    </r>
    <r>
      <rPr>
        <b/>
        <sz val="10"/>
        <color theme="1"/>
        <rFont val="Arial"/>
      </rPr>
      <t xml:space="preserve">    Obchodní jméno</t>
    </r>
  </si>
  <si>
    <r>
      <rPr>
        <b/>
        <sz val="10"/>
        <color theme="1"/>
        <rFont val="Arial"/>
      </rPr>
      <t xml:space="preserve">  </t>
    </r>
    <r>
      <rPr>
        <b/>
        <sz val="10"/>
        <color rgb="FFC00000"/>
        <rFont val="Arial"/>
      </rPr>
      <t xml:space="preserve"> 6. </t>
    </r>
    <r>
      <rPr>
        <b/>
        <sz val="10"/>
        <color theme="1"/>
        <rFont val="Arial"/>
      </rPr>
      <t xml:space="preserve">    Obchodní jméno</t>
    </r>
  </si>
  <si>
    <r>
      <rPr>
        <b/>
        <sz val="12"/>
        <color theme="1"/>
        <rFont val="Arial"/>
      </rPr>
      <t>Údaje dalšího českého účastníka</t>
    </r>
    <r>
      <rPr>
        <b/>
        <sz val="12"/>
        <color rgb="FFFF0000"/>
        <rFont val="Arial"/>
      </rPr>
      <t xml:space="preserve"> </t>
    </r>
    <r>
      <rPr>
        <b/>
        <sz val="12"/>
        <color theme="1"/>
        <rFont val="Arial"/>
      </rPr>
      <t>č. 2</t>
    </r>
  </si>
  <si>
    <r>
      <rPr>
        <sz val="10"/>
        <color theme="10"/>
        <rFont val="Arial"/>
      </rPr>
      <t xml:space="preserve">    </t>
    </r>
    <r>
      <rPr>
        <u/>
        <sz val="10"/>
        <color theme="10"/>
        <rFont val="Arial"/>
      </rPr>
      <t>Nařízení Evropské komise</t>
    </r>
  </si>
  <si>
    <t>Vyplňte požadované údaje všech členů statutárního orgánu dalšího účastníka č.2.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</si>
  <si>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</si>
  <si>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</si>
  <si>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</si>
  <si>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</si>
  <si>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</si>
  <si>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</si>
  <si>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</si>
  <si>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</si>
  <si>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</si>
  <si>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</si>
  <si>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 </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</si>
  <si>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</si>
  <si>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</si>
  <si>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</si>
  <si>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r>
      <rPr>
        <b/>
        <sz val="10"/>
        <color rgb="FFC00000"/>
        <rFont val="Arial"/>
      </rPr>
      <t xml:space="preserve">1. </t>
    </r>
    <r>
      <rPr>
        <b/>
        <sz val="10"/>
        <color theme="1"/>
        <rFont val="Arial"/>
      </rPr>
      <t xml:space="preserve">    Obchodní jméno</t>
    </r>
  </si>
  <si>
    <r>
      <rPr>
        <b/>
        <sz val="10"/>
        <color rgb="FFC00000"/>
        <rFont val="Arial"/>
      </rPr>
      <t xml:space="preserve">2. </t>
    </r>
    <r>
      <rPr>
        <b/>
        <sz val="10"/>
        <color theme="1"/>
        <rFont val="Arial"/>
      </rPr>
      <t xml:space="preserve">    Obchodní jméno</t>
    </r>
  </si>
  <si>
    <r>
      <rPr>
        <b/>
        <sz val="10"/>
        <color rgb="FFC00000"/>
        <rFont val="Arial"/>
      </rPr>
      <t xml:space="preserve">3. </t>
    </r>
    <r>
      <rPr>
        <b/>
        <sz val="10"/>
        <color theme="1"/>
        <rFont val="Arial"/>
      </rPr>
      <t xml:space="preserve">    Obchodní jméno</t>
    </r>
  </si>
  <si>
    <r>
      <rPr>
        <b/>
        <sz val="10"/>
        <color rgb="FFC00000"/>
        <rFont val="Arial"/>
      </rPr>
      <t xml:space="preserve">4. </t>
    </r>
    <r>
      <rPr>
        <b/>
        <sz val="10"/>
        <color theme="1"/>
        <rFont val="Arial"/>
      </rPr>
      <t xml:space="preserve">    Obchodní jméno</t>
    </r>
  </si>
  <si>
    <r>
      <rPr>
        <b/>
        <sz val="10"/>
        <color rgb="FFC00000"/>
        <rFont val="Arial"/>
      </rPr>
      <t xml:space="preserve">5. </t>
    </r>
    <r>
      <rPr>
        <b/>
        <sz val="10"/>
        <color theme="1"/>
        <rFont val="Arial"/>
      </rPr>
      <t xml:space="preserve">    Obchodní jméno</t>
    </r>
  </si>
  <si>
    <r>
      <rPr>
        <b/>
        <sz val="10"/>
        <color rgb="FFC00000"/>
        <rFont val="Arial"/>
      </rPr>
      <t xml:space="preserve">6. </t>
    </r>
    <r>
      <rPr>
        <b/>
        <sz val="10"/>
        <color theme="1"/>
        <rFont val="Arial"/>
      </rPr>
      <t xml:space="preserve">    Obchodní jméno</t>
    </r>
  </si>
  <si>
    <t>Zahraniční partneři projektu</t>
  </si>
  <si>
    <t>Zahraniční partneři</t>
  </si>
  <si>
    <t>Uvěďte základní informace o všech zahraničních partnerech projektu. Pro správné fungování formuláře nejprve vyplňte jejich počet. 
Náklady a požadovanou podporu uvádějte v celých eurech.</t>
  </si>
  <si>
    <t>Počet zahraničních partnerů</t>
  </si>
  <si>
    <t xml:space="preserve"> Zahraniční partner č. 1</t>
  </si>
  <si>
    <t xml:space="preserve"> Zahraniční partner č. 2</t>
  </si>
  <si>
    <t xml:space="preserve"> Zahraniční partner č. 3</t>
  </si>
  <si>
    <t>Typ organizace</t>
  </si>
  <si>
    <t xml:space="preserve">Náklady celkem </t>
  </si>
  <si>
    <t>Náklady celkem</t>
  </si>
  <si>
    <t>Požadovaná podpora celkem</t>
  </si>
  <si>
    <t xml:space="preserve"> Zahraniční partner č. 4</t>
  </si>
  <si>
    <t xml:space="preserve"> Zahraniční partner č. 5</t>
  </si>
  <si>
    <t xml:space="preserve"> Zahraniční partner č. 6</t>
  </si>
  <si>
    <t xml:space="preserve"> Zahraniční partner č. 7</t>
  </si>
  <si>
    <t xml:space="preserve"> Zahraniční partner č. 8</t>
  </si>
  <si>
    <t>Výsledky projektu</t>
  </si>
  <si>
    <t>Popis výsledků</t>
  </si>
  <si>
    <t>Počet výsledků</t>
  </si>
  <si>
    <t>Vyberte možnost ze seznamu:</t>
  </si>
  <si>
    <t>1. Výsledek</t>
  </si>
  <si>
    <t>2. Výsledek</t>
  </si>
  <si>
    <t>Definice druhů výsledků</t>
  </si>
  <si>
    <t>Název výsledku</t>
  </si>
  <si>
    <t>Druh výsledku</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</si>
  <si>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</si>
  <si>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</si>
  <si>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t>Popis činností českého/ých partnera/ů 
na dosažení výsledku</t>
  </si>
  <si>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</si>
  <si>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</si>
  <si>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Popište uplatnění výsledku v praxi. Jakou předpokládáte aplikovanost (uplatnění) výsledku v horizontu tří let?</t>
  </si>
  <si>
    <t>3. Výsledek</t>
  </si>
  <si>
    <t>4. Výsledek</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</si>
  <si>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</si>
  <si>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</si>
  <si>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</si>
  <si>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</si>
  <si>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Finanční plán hlavního uchazeče</t>
  </si>
  <si>
    <t>Název organizace:</t>
  </si>
  <si>
    <t xml:space="preserve">Maximální míra podpory </t>
  </si>
  <si>
    <t xml:space="preserve">Splňujete podmínky účinné spolupráce a podmínky pro navýšení intenzity podpory o 15 %? </t>
  </si>
  <si>
    <r>
      <rPr>
        <b/>
        <sz val="9"/>
        <color rgb="FF3F3F3F"/>
        <rFont val="Arial"/>
      </rPr>
      <t>„Účinnou spoluprací“</t>
    </r>
    <r>
      <rPr>
        <sz val="9"/>
        <color rgb="FF3F3F3F"/>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</si>
  <si>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F3F3F"/>
        <rFont val="Arial"/>
      </rPr>
      <t>Podmínky pro navýšení intenzity podpory o 15 procentních bodů (musí být splněna alespoň jedna z těchto podmínek):</t>
    </r>
    <r>
      <rPr>
        <sz val="9"/>
        <color rgb="FF3F3F3F"/>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</si>
  <si>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Maximální míra             podpory</t>
  </si>
  <si>
    <t>Průmyslový výzkum</t>
  </si>
  <si>
    <t>Experimentální vývoj</t>
  </si>
  <si>
    <t>Průmyslový výzkum
Max. míra podpory při doložení účinné spolupráce</t>
  </si>
  <si>
    <t>Experimentální vývoj
Max. míra podpory při doložení účinné spolupráce</t>
  </si>
  <si>
    <t>Malé podniky</t>
  </si>
  <si>
    <t>Střední podniky</t>
  </si>
  <si>
    <t>Velké podniky</t>
  </si>
  <si>
    <t>Výzkumné organizace</t>
  </si>
  <si>
    <t>Maximální míra podpory dle typu podniku</t>
  </si>
  <si>
    <t xml:space="preserve">    Dopočteno automaticky.</t>
  </si>
  <si>
    <t xml:space="preserve">Bez ohledu na počet uchazečů.                                                                       </t>
  </si>
  <si>
    <t>Maximální míra podpory 
na projekt</t>
  </si>
  <si>
    <t>Podíly kategorií výzkumu PV/EV</t>
  </si>
  <si>
    <r>
      <rPr>
        <sz val="9"/>
        <color rgb="FF3F3F3F"/>
        <rFont val="Arial"/>
      </rPr>
      <t xml:space="preserve">Uveďte procentní podíly těchto dvou typů výzkumu za daný rok řešení projektu. Součet podílů průmyslového výzkumu a experimentálního vývoje musí v každém roce činit 100 %.
</t>
    </r>
    <r>
      <rPr>
        <b/>
        <sz val="9"/>
        <color rgb="FF3F3F3F"/>
        <rFont val="Arial"/>
      </rPr>
      <t>Průmyslový výzkum</t>
    </r>
    <r>
      <rPr>
        <sz val="9"/>
        <color rgb="FF3F3F3F"/>
        <rFont val="Arial"/>
      </rPr>
      <t xml:space="preserve"> je kategorie výzkumu a vývoje ve smyslu článku 2 odst. 85 Nařízení pojmenovaná v originálním znění, jako „industrial research”.                                                                                        </t>
    </r>
    <r>
      <rPr>
        <b/>
        <sz val="9"/>
        <color rgb="FF3F3F3F"/>
        <rFont val="Arial"/>
      </rPr>
      <t>Experimentální vývoj</t>
    </r>
    <r>
      <rPr>
        <sz val="9"/>
        <color rgb="FF3F3F3F"/>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</si>
  <si>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t>Ukazatel</t>
  </si>
  <si>
    <t>Jednotka</t>
  </si>
  <si>
    <t>Rok 1</t>
  </si>
  <si>
    <t>Rok 2</t>
  </si>
  <si>
    <t>Rok 3</t>
  </si>
  <si>
    <t>Rok 4</t>
  </si>
  <si>
    <t>Průmyslový výzkum (PV)</t>
  </si>
  <si>
    <t>%</t>
  </si>
  <si>
    <t>Experimentální vývoj (EV)</t>
  </si>
  <si>
    <t xml:space="preserve">Náklady na PV </t>
  </si>
  <si>
    <t>€</t>
  </si>
  <si>
    <t>Náklady na EV</t>
  </si>
  <si>
    <t xml:space="preserve">Způsob vykazování nepřímých nákladů </t>
  </si>
  <si>
    <t>Metodou vykazování je míněno:</t>
  </si>
  <si>
    <r>
      <rPr>
        <sz val="9"/>
        <color rgb="FF3F3F3F"/>
        <rFont val="Arial"/>
      </rPr>
      <t>a) Vykazování skutečných nepřímých nákladů, tzv. metodou „</t>
    </r>
    <r>
      <rPr>
        <b/>
        <sz val="9"/>
        <color rgb="FF3F3F3F"/>
        <rFont val="Arial"/>
      </rPr>
      <t>full cost</t>
    </r>
    <r>
      <rPr>
        <sz val="9"/>
        <color rgb="FF3F3F3F"/>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</si>
  <si>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F3F3F"/>
        <rFont val="Arial"/>
      </rPr>
      <t>b) Vykazování nepřímých nákladů na základě pevné sazby, tzv. metodou „</t>
    </r>
    <r>
      <rPr>
        <b/>
        <sz val="9"/>
        <color rgb="FF3F3F3F"/>
        <rFont val="Arial"/>
      </rPr>
      <t>flat rate</t>
    </r>
    <r>
      <rPr>
        <sz val="9"/>
        <color rgb="FF3F3F3F"/>
        <rFont val="Arial"/>
      </rPr>
      <t xml:space="preserve">”, </t>
    </r>
    <r>
      <rPr>
        <b/>
        <sz val="9"/>
        <color rgb="FF3F3F3F"/>
        <rFont val="Arial"/>
      </rPr>
      <t>do výše 25 %</t>
    </r>
    <r>
      <rPr>
        <sz val="9"/>
        <color rgb="FF3F3F3F"/>
        <rFont val="Arial"/>
      </rPr>
      <t xml:space="preserve"> ze součtu skutečně vykázaných </t>
    </r>
    <r>
      <rPr>
        <b/>
        <sz val="9"/>
        <color rgb="FF3F3F3F"/>
        <rFont val="Arial"/>
      </rPr>
      <t xml:space="preserve">osobních nákladů </t>
    </r>
    <r>
      <rPr>
        <sz val="9"/>
        <color rgb="FF3F3F3F"/>
        <rFont val="Arial"/>
      </rPr>
      <t>a</t>
    </r>
    <r>
      <rPr>
        <b/>
        <sz val="9"/>
        <color rgb="FF3F3F3F"/>
        <rFont val="Arial"/>
      </rPr>
      <t xml:space="preserve"> ostatních přímých nákladů </t>
    </r>
    <r>
      <rPr>
        <sz val="9"/>
        <color rgb="FF3F3F3F"/>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</si>
  <si>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Náklady (v EUR) dle Všeobecných podmínek čl. 17</t>
  </si>
  <si>
    <t>Všeobecné podmínky</t>
  </si>
  <si>
    <t>Celkem</t>
  </si>
  <si>
    <t>Osobní náklady</t>
  </si>
  <si>
    <t>Náklady na subdodávky</t>
  </si>
  <si>
    <t>Ochrana duševního vlastnictví</t>
  </si>
  <si>
    <t>Další přímé náklady</t>
  </si>
  <si>
    <t>Nepřímé náklady/režie</t>
  </si>
  <si>
    <t>Náklady celkem (Total costs)</t>
  </si>
  <si>
    <t>Kontrola výše nákladů na subdodávky</t>
  </si>
  <si>
    <t>Kontrola výše nepřímých nákladů</t>
  </si>
  <si>
    <t xml:space="preserve">Náklady na subdodávky jsou omezeny 20 % z celkových uznaných nákladů projektu za celou dobu řešení. 
Nepřímé náklady vykazované metodou flat rate 25% se počítají jako % ze součtu skutečně vykázaných osobních nákladů a ostatních přímých nákladů příjemce v příslušném roce. Více viz Všeobecné podmínky.                                                                                                                                                                                                                                       </t>
  </si>
  <si>
    <t>Zdroje (v EUR)</t>
  </si>
  <si>
    <t>Požadovaná podpora (Total resquested costs)</t>
  </si>
  <si>
    <t>Vlastní financování</t>
  </si>
  <si>
    <t>Zdroje celkem</t>
  </si>
  <si>
    <t>Intenzita podpory</t>
  </si>
  <si>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</si>
  <si>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 xml:space="preserve">Bez ohledu na případnou změnu intenzity podpory však platí, že celková částka podpory za projekt musí být vždy rovna nebo nižší než částka, kterou uchazeči uvedli v TA CR Application Form, tj. v tomto formuláři. </t>
  </si>
  <si>
    <t xml:space="preserve">Dofinancování z vlastních zdrojů (v EUR)                             </t>
  </si>
  <si>
    <t>Při aktuálně dosažené intenzitě podpory.</t>
  </si>
  <si>
    <t>Total costs a Total requested cost (v EUR)</t>
  </si>
  <si>
    <t>Uvedené údaje se musí shodovat s údaji uvedenými 
v mezinárodní přihlášce.</t>
  </si>
  <si>
    <t>Total costs</t>
  </si>
  <si>
    <t>Total requested
costs</t>
  </si>
  <si>
    <t>Finanční plán dalšího účastníka č. 1</t>
  </si>
  <si>
    <t>Další účastník č. 1</t>
  </si>
  <si>
    <t>Název organizace</t>
  </si>
  <si>
    <t xml:space="preserve">Maximální míra podpory  </t>
  </si>
  <si>
    <t>Splňujete podmínky účinné spolupráce a podmínky pro navýšení intenzity podpory o 15 %?</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</si>
  <si>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</si>
  <si>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</si>
  <si>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 xml:space="preserve">Bez ohledu na počet uchazečů.                                                                        </t>
  </si>
  <si>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</si>
  <si>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</si>
  <si>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 xml:space="preserve">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osobních nákladů</t>
    </r>
    <r>
      <rPr>
        <sz val="9"/>
        <color rgb="FF3A3838"/>
        <rFont val="Arial"/>
      </rPr>
      <t xml:space="preserve"> a </t>
    </r>
    <r>
      <rPr>
        <b/>
        <sz val="9"/>
        <color rgb="FF3A3838"/>
        <rFont val="Arial"/>
      </rPr>
      <t>ostatních přímých nákladů</t>
    </r>
    <r>
      <rPr>
        <sz val="9"/>
        <color rgb="FF3A3838"/>
        <rFont val="Arial"/>
      </rPr>
      <t xml:space="preserve"> (ochrana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</si>
  <si>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</si>
  <si>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Finanční plán dalšího účastníka č. 2</t>
  </si>
  <si>
    <t>Další účastník č. 2</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</si>
  <si>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</si>
  <si>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</si>
  <si>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</si>
  <si>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</si>
  <si>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 xml:space="preserve">osobních nákladů </t>
    </r>
    <r>
      <rPr>
        <sz val="9"/>
        <color rgb="FF3A3838"/>
        <rFont val="Arial"/>
      </rPr>
      <t>a</t>
    </r>
    <r>
      <rPr>
        <b/>
        <sz val="9"/>
        <color rgb="FF3A3838"/>
        <rFont val="Arial"/>
      </rPr>
      <t xml:space="preserve"> ostatních přímých nákladů </t>
    </r>
    <r>
      <rPr>
        <sz val="9"/>
        <color rgb="FF3A3838"/>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</si>
  <si>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sz val="10"/>
        <color theme="1"/>
        <rFont val="Arial"/>
      </rPr>
      <t xml:space="preserve">Kontrola podpory za všechny české uchazeče za projekt </t>
    </r>
    <r>
      <rPr>
        <sz val="10"/>
        <color theme="1"/>
        <rFont val="Arial"/>
      </rPr>
      <t>(relevantní po vyplnění všech finančních plánů)</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</si>
  <si>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</si>
  <si>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Pokračovat na konečný přehled</t>
  </si>
  <si>
    <r>
      <rPr>
        <b/>
        <sz val="12"/>
        <color theme="1"/>
        <rFont val="Arial"/>
      </rPr>
      <t xml:space="preserve">Projekt celkem </t>
    </r>
    <r>
      <rPr>
        <sz val="12"/>
        <color theme="1"/>
        <rFont val="Arial"/>
      </rPr>
      <t>(dopočítává se automaticky)</t>
    </r>
  </si>
  <si>
    <t>Finanční plán projektu</t>
  </si>
  <si>
    <t xml:space="preserve">Bez ohledu na počet uchazečů.                                                                                                                                                                                                  </t>
  </si>
  <si>
    <t xml:space="preserve">Maximální míra podpory na projekt </t>
  </si>
  <si>
    <t>Vámi zadaná míra podpory na projekt</t>
  </si>
  <si>
    <t>Provozní náklady + cestovné</t>
  </si>
  <si>
    <t>Požadovaná podpora</t>
  </si>
  <si>
    <t>Self-financing</t>
  </si>
  <si>
    <t>Míra podpory</t>
  </si>
  <si>
    <t>Přepočet na české koruny se řídí kurzem ČNB, přičemž využit je kurz platný v poslední možný den odevzdání tzv. full proposals. Veškeré nákladové položky se zaokrouhlují na celá eura a koruny dolů.</t>
  </si>
  <si>
    <t>01 - Rostlinná a živočišná výroba, myslivost a související činnosti</t>
  </si>
  <si>
    <t>02 - Lesnictví a těžba dřeva</t>
  </si>
  <si>
    <t xml:space="preserve">03 - Rybolov a akvakultura </t>
  </si>
  <si>
    <t xml:space="preserve">05 - Těžba a úprava černého a hnědého uhlí </t>
  </si>
  <si>
    <t>06 - Těžba ropy a zemního plynu</t>
  </si>
  <si>
    <t>07 - Těžba a úprava rud</t>
  </si>
  <si>
    <t>08 - Ostatní těžba a dobývání</t>
  </si>
  <si>
    <t>09 - Podpůrné činnosti při těžbě</t>
  </si>
  <si>
    <t>10 - Výroba potravinářských výrobků</t>
  </si>
  <si>
    <t>11 - Výroba nápojů</t>
  </si>
  <si>
    <t>12 - Výroba tabákových výrobků</t>
  </si>
  <si>
    <t xml:space="preserve">13 - Výroba textilií </t>
  </si>
  <si>
    <t>14 - Výroba oděvů</t>
  </si>
  <si>
    <t xml:space="preserve">15 - Výroba usní a souvisejících výrobků </t>
  </si>
  <si>
    <t>16 - Zpracování dřeva, výroba dřevěných, korkových, proutěných a slaměných výrobků, kromě nábytku</t>
  </si>
  <si>
    <t>17 - Výroba papíru a výrobků z papíru</t>
  </si>
  <si>
    <t>18 - Tisk a rozmnožování nahraných nosičů</t>
  </si>
  <si>
    <t xml:space="preserve">19 - Výroba koksu a rafinovaných ropných produktů </t>
  </si>
  <si>
    <t>20 - Výroba chemických látek a chemických přípravků</t>
  </si>
  <si>
    <t>21 - Výroba základních farmaceutických výrobků a farmaceutických přípravků</t>
  </si>
  <si>
    <t>22 - Výroba pryžových a plastových výrobků</t>
  </si>
  <si>
    <t>23 - Výroba ostatních nekovových minerálních výrobků</t>
  </si>
  <si>
    <t>24 - Výroba základních kovů, hutní zpracování kovů; slévárenství</t>
  </si>
  <si>
    <t>25 - Výroba kovových konstrukcí a kovodělných výrobků, kromě strojů a zařízení</t>
  </si>
  <si>
    <t>26 - Výroba počítačů, elektronických a optických přístrojů a zařízení</t>
  </si>
  <si>
    <t>27 - Výroba elektrických zařízení</t>
  </si>
  <si>
    <t>28 - Výroba strojů a zařízení j. n.</t>
  </si>
  <si>
    <t>29 - Výroba motorových vozidel (kromě motocyklů), přívěsů a návěsů</t>
  </si>
  <si>
    <t>30 - Výroba ostatních dopravních prostředků a zařízení</t>
  </si>
  <si>
    <t>31 - Výroba nábytku</t>
  </si>
  <si>
    <t>32 - Ostatní zpracovatelský průmysl</t>
  </si>
  <si>
    <t>33 - Opravy a instalace strojů a zařízení</t>
  </si>
  <si>
    <t>35 - Výroba a rozvod elektřiny, plynu, tepla a klimatizovaného vzduchu</t>
  </si>
  <si>
    <t xml:space="preserve">36 - Shromažďování, úprava a rozvod vody </t>
  </si>
  <si>
    <t>37 - Činnosti související s odpadními vodami</t>
  </si>
  <si>
    <t>38 - Shromažďování, sběr a odstraňování odpadů, úprava odpadů k dalšímu využití</t>
  </si>
  <si>
    <t>39 - Sanace a jiné činnosti související s odpady</t>
  </si>
  <si>
    <t>41 - Výstavba budov</t>
  </si>
  <si>
    <t>42 - Inženýrské stavitelství</t>
  </si>
  <si>
    <t xml:space="preserve">43 - Specializované stavební činnosti </t>
  </si>
  <si>
    <t xml:space="preserve">45 - Velkoobchod, maloobchod a opravy motorových vozidel </t>
  </si>
  <si>
    <t xml:space="preserve">46 - Velkoobchod, kromě motorových vozidel </t>
  </si>
  <si>
    <t xml:space="preserve">47 - Maloobchod, kromě motorových vozidel </t>
  </si>
  <si>
    <t>49 - Pozemní a potrubní doprava</t>
  </si>
  <si>
    <t>50 - Vodní doprava</t>
  </si>
  <si>
    <t>51 - Letecká doprava</t>
  </si>
  <si>
    <t>52 - Skladování a vedlejší činnosti v dopravě</t>
  </si>
  <si>
    <t>53 - Poštovní a kurýrní činnosti</t>
  </si>
  <si>
    <t>55 - Ubytování</t>
  </si>
  <si>
    <t>56 - Stravování a pohostinství</t>
  </si>
  <si>
    <t>58 - Vydavatelské činnosti</t>
  </si>
  <si>
    <t>59 - Činnosti v oblasti filmů, videozáznamů a televizních programů, pořizování zvukových nahrávek a hudební vydavatelské činnosti</t>
  </si>
  <si>
    <t>60 - Tvorba programů a vysílání</t>
  </si>
  <si>
    <t>61 - Telekomunikační činnosti</t>
  </si>
  <si>
    <t>62 - Činnosti v oblasti informačních technologií</t>
  </si>
  <si>
    <t>63 - Informační činnosti</t>
  </si>
  <si>
    <t>64 - Finanční zprostředkování, kromě pojišťovnictví a penzijního financování</t>
  </si>
  <si>
    <t>65 - Pojištění, zajištění a penzijní financování, kromě povinného sociálního zabezpečení</t>
  </si>
  <si>
    <t>66 - Ostatní finanční činnosti</t>
  </si>
  <si>
    <t>68 - Činnosti v oblasti nemovitostí</t>
  </si>
  <si>
    <t>69 - Právní a účetnické činnosti</t>
  </si>
  <si>
    <t>70 - Činnosti vedení podniků; poradenství v oblasti řízení</t>
  </si>
  <si>
    <t>71 - Architektonické a inženýrské činnosti; technické zkoušky a analýzy</t>
  </si>
  <si>
    <t>73 - Reklama a průzkum trhu</t>
  </si>
  <si>
    <t>74 - Ostatní profesní, vědecké a technické činnosti</t>
  </si>
  <si>
    <t>75 - Veterinární činnosti</t>
  </si>
  <si>
    <t>77 - Činnosti v oblasti pronájmu a operativního leasingu</t>
  </si>
  <si>
    <t>78 - Činnosti související se zaměstnáním</t>
  </si>
  <si>
    <t>79 - Činnosti cestovních agentur, kanceláří a jiné rezervační a související činnosti</t>
  </si>
  <si>
    <t>80 - Bezpečnostní a pátrací činnosti</t>
  </si>
  <si>
    <t xml:space="preserve">81 - Činnosti související se stavbami a úpravou krajiny </t>
  </si>
  <si>
    <t>82 - Administrativní, kancelářské a jiné podpůrné činnosti pro podnikání</t>
  </si>
  <si>
    <t>84 - Veřejná správa a obrana; povinné sociální zabezpečení</t>
  </si>
  <si>
    <t>85 - Vzdělávání</t>
  </si>
  <si>
    <t>86 - Zdravotní péče</t>
  </si>
  <si>
    <t>87 - Pobytové služby sociální péče</t>
  </si>
  <si>
    <t>88 - Ambulantní nebo terénní sociální služby</t>
  </si>
  <si>
    <t>90 - Tvůrčí, umělecké a zábavní činnosti</t>
  </si>
  <si>
    <t>91 - Činnosti knihoven, archivů, muzeí a jiných kulturních zařízení</t>
  </si>
  <si>
    <t>92 - Činnosti heren, kasin a sázkových kanceláří</t>
  </si>
  <si>
    <t xml:space="preserve">93 - Sportovní, zábavní a rekreační činnosti </t>
  </si>
  <si>
    <t>94 - Činnosti organizací sdružujících osoby za účelem prosazování společných zájmů</t>
  </si>
  <si>
    <t>95 - Opravy počítačů a výrobků pro osobní potřebu a převážně pro domácnost</t>
  </si>
  <si>
    <t>96 - Poskytování ostatních osobních služeb</t>
  </si>
  <si>
    <t xml:space="preserve">97 - Činnosti domácností jako zaměstnavatelů domácího personálu </t>
  </si>
  <si>
    <t>98 - Činnosti domácností produkujících blíže neurčené výrobky a služby pro vlastní potřebu</t>
  </si>
  <si>
    <t>99 - Činnosti exteritoriálních organizací a orgánů</t>
  </si>
  <si>
    <t>Pohlaví</t>
  </si>
  <si>
    <t>CEP</t>
  </si>
  <si>
    <t>ANO/NE</t>
  </si>
  <si>
    <t>důvěrnost údajů</t>
  </si>
  <si>
    <t>NPOV typ</t>
  </si>
  <si>
    <t>cíle NPOV</t>
  </si>
  <si>
    <t>RIV</t>
  </si>
  <si>
    <t>role řešitelský tým</t>
  </si>
  <si>
    <t>AV/EV</t>
  </si>
  <si>
    <t>typ organizace</t>
  </si>
  <si>
    <t>podtyp organizace</t>
  </si>
  <si>
    <t>role uchazeče</t>
  </si>
  <si>
    <t>rezie</t>
  </si>
  <si>
    <t>právní forma</t>
  </si>
  <si>
    <t>kurz-7.3.2018</t>
  </si>
  <si>
    <t>kraj</t>
  </si>
  <si>
    <t>okres</t>
  </si>
  <si>
    <t>mesic_zacatek</t>
  </si>
  <si>
    <t>mesic_konec</t>
  </si>
  <si>
    <t>rok_konec</t>
  </si>
  <si>
    <t>rok_zacatek</t>
  </si>
  <si>
    <t>DETAILED FORD</t>
  </si>
  <si>
    <t>FORD</t>
  </si>
  <si>
    <t>Vyberte:</t>
  </si>
  <si>
    <t>AV</t>
  </si>
  <si>
    <t>EV</t>
  </si>
  <si>
    <t>DU1</t>
  </si>
  <si>
    <t>DU2</t>
  </si>
  <si>
    <t>Muž</t>
  </si>
  <si>
    <t>AA - Filosofie a náboženství</t>
  </si>
  <si>
    <t>ANO</t>
  </si>
  <si>
    <t>S - údaje nepodléhají ochraně podle zvláštních předpisů</t>
  </si>
  <si>
    <t>hlavní</t>
  </si>
  <si>
    <t>PO1-Konkurenceschopná ekonomika založená na znalostech-1. Využití (aplikace) nových poznatků z oblasti tzv. General Purpose Technologies-1.1 GPTs pro inovace procesů, produktů a služeb-1.1.1 Dosáhnout nových užitných vlastností produktů s využitím nových poznatků v oblasti GPTs</t>
  </si>
  <si>
    <t>P-patent</t>
  </si>
  <si>
    <t>Člen řešitelského týmu</t>
  </si>
  <si>
    <t>AV - Aplikovaný výzkum</t>
  </si>
  <si>
    <t>MP - malý podnik</t>
  </si>
  <si>
    <t>VVI - veřejná výzkumná instituce mimo AV ČR</t>
  </si>
  <si>
    <t>P - hlavní příjemce</t>
  </si>
  <si>
    <t>flat-rate</t>
  </si>
  <si>
    <t>NAD – Nadace a nadační fondy (zákon č. 89/2012 Sb., Občanský zákoník)</t>
  </si>
  <si>
    <t>Hlavní město Praha</t>
  </si>
  <si>
    <t>Benešov</t>
  </si>
  <si>
    <t>Pure mathematics</t>
  </si>
  <si>
    <t>MP-malý podnik</t>
  </si>
  <si>
    <t>10101 Pure mathematics</t>
  </si>
  <si>
    <t xml:space="preserve">AV </t>
  </si>
  <si>
    <t>Žena</t>
  </si>
  <si>
    <t>AB - Dějiny</t>
  </si>
  <si>
    <t>NE</t>
  </si>
  <si>
    <t>C - předmět řešerní projektů podléha obchodnímu tajemství</t>
  </si>
  <si>
    <t>vedlejší</t>
  </si>
  <si>
    <t>PO1-Konkurenceschopná ekonomika založená na znalostech-1. Využití (aplikace) nových poznatků z oblasti tzv. General Purpose Technologies-1.1 GPTs pro inovace procesů, produktů a služeb-1.1.2 Zvýšit efektivnost, bezpečnost, udržitelnost a spolehlivost procesů (včetně snížení energetické a materiálové náročnosti) s využitím GPTs</t>
  </si>
  <si>
    <t>Gprot-prototyp</t>
  </si>
  <si>
    <t>EV - Experimentální vývoj</t>
  </si>
  <si>
    <t>SP - střední podnik</t>
  </si>
  <si>
    <t>VVS - veřejná vysoká škola</t>
  </si>
  <si>
    <t>D - další účastník</t>
  </si>
  <si>
    <t>fullcost</t>
  </si>
  <si>
    <t>FOI – Fyzické osoby zapsané v obchodním rejstříku (zákon č. 304/2013 Sb., o veřejných rejstřících právnických a fyzických osob)</t>
  </si>
  <si>
    <t>Středočeský</t>
  </si>
  <si>
    <t>Beroun</t>
  </si>
  <si>
    <t>Applied mathematics</t>
  </si>
  <si>
    <t>SP-střední podnik</t>
  </si>
  <si>
    <t>10102 Applied mathematics</t>
  </si>
  <si>
    <t>AC - Archeologie, antropologie, etnologie</t>
  </si>
  <si>
    <t>PO1-Konkurenceschopná ekonomika založená na znalostech-1. Využití (aplikace) nových poznatků z oblasti tzv. General Purpose Technologies-1.1 GPTs pro inovace procesů, produktů a služeb-1.1.3 Zefektivnit nabízené služby i procesy v sektoru služeb s využitím GPTs</t>
  </si>
  <si>
    <t>Gfunk-funkční vzorek</t>
  </si>
  <si>
    <t>VP - velký podnik</t>
  </si>
  <si>
    <t>AV ČR - Akademie věd ČR</t>
  </si>
  <si>
    <t>OPS – Obecně prospěšná společnost (zákon č. 248/1995 Sb., o obecně prospěšných společnostech)</t>
  </si>
  <si>
    <t>Jihočeský</t>
  </si>
  <si>
    <t>Blansko</t>
  </si>
  <si>
    <t>Statistics and probability</t>
  </si>
  <si>
    <t>VP-velký podnik</t>
  </si>
  <si>
    <t>10103 Statistics and probability</t>
  </si>
  <si>
    <t>AD - Politologie a politické vědy</t>
  </si>
  <si>
    <t>PO1-Konkurenceschopná ekonomika založená na znalostech-1. Využití (aplikace) nových poznatků z oblasti tzv. General Purpose Technologies-1.1 GPTs pro inovace procesů, produktů a služeb-1.1.4 Zefektivnit služby i procesy ve veřejném sektoru s využitím GPTs</t>
  </si>
  <si>
    <t>Zpolop-poloprovoz</t>
  </si>
  <si>
    <t>VO - výzkumná organizace</t>
  </si>
  <si>
    <t>ostatní VO - výzkumná organizace mimo VVI, VVS a AV ČR</t>
  </si>
  <si>
    <t>POO – Právnická osoba zapsaná v obchodním rejstříku (zákon č. 304/2013 Sb., o veřejných rejstřících právnických a fyzických osob)</t>
  </si>
  <si>
    <t>Plzeňský</t>
  </si>
  <si>
    <t>Brno-město</t>
  </si>
  <si>
    <t>Computer sciences, information science, bioinformathics (hardware development to be 2.2, social aspect to be 5.8)</t>
  </si>
  <si>
    <t>VO-výzkumná organizace</t>
  </si>
  <si>
    <t>10201 Computer sciences, information science, bioinformathics (hardware development to be 2.2, social aspect to be 5.8)</t>
  </si>
  <si>
    <t>AE - Řízení, správa a administrativa</t>
  </si>
  <si>
    <t>PO1-Konkurenceschopná ekonomika založená na znalostech-2. Posílení udržitelnosti výroby a dalších ekonomických aktivit-2.1 Úspornost, efektivita a adaptabilita-2.1.1 Zvýšit úspornost, efektivitu a adaptabilitu v dopravě – dopravních a manipulačních systémech i výrobě dopravních prostředků tak, aby tato odvětví byla globálně konkurenceschopná</t>
  </si>
  <si>
    <t>Ztech-ověřená technologie</t>
  </si>
  <si>
    <t>ZPS – Zájmové sdružení právnických osob (založeno dle § 20f až § 21 zákona č. 40/1964 Sb., občanský zákoník)</t>
  </si>
  <si>
    <t>Karlovarský</t>
  </si>
  <si>
    <t>Brno-venkov</t>
  </si>
  <si>
    <t>Atomic, molecular and chemical physics (physics of atoms and molecules including collision, interaction with radiation, magnetic resonances, Mössbauer effect)</t>
  </si>
  <si>
    <t>10301 Atomic, molecular and chemical physics (physics of atoms and molecules including collision, interaction with radiation, magnetic resonances, Mössbauer effect)</t>
  </si>
  <si>
    <t>AF - Dokumentace, knihovnictví, práce s informacemi</t>
  </si>
  <si>
    <t>PO1-Konkurenceschopná ekonomika založená na znalostech-2. Posílení udržitelnosti výroby a dalších ekonomických aktivit-2.1 Úspornost, efektivita a adaptabilita-2.1.2 Zvýšit úspornost, efektivitu a adaptabilitu ve strojírenství pro posílení globální konkurenceschopnosti v tomto odvětví</t>
  </si>
  <si>
    <t>Zodru-odrůda</t>
  </si>
  <si>
    <t>PON – Jiná právnická osoba (tj. právnická osoba nezařaditelná podle předcházejících kódů)</t>
  </si>
  <si>
    <t>Ústecký</t>
  </si>
  <si>
    <t>Bruntál</t>
  </si>
  <si>
    <t>Condensed matter physics (including formerly solid state physics, supercond.)</t>
  </si>
  <si>
    <t>Názvy organizací</t>
  </si>
  <si>
    <t>10302 Condensed matter physics (including formerly solid state physics, supercond.)</t>
  </si>
  <si>
    <t>AG - Právní vědy</t>
  </si>
  <si>
    <t>PO1-Konkurenceschopná ekonomika založená na znalostech-2. Posílení udržitelnosti výroby a dalších ekonomických aktivit-2.1 Úspornost, efektivita a adaptabilita-2.1.3 Zvýšit úspornost, efektivitu a adaptabilitu v elektrotechnice, včetně IT průmyslu a služeb pro posílení globální konkurenceschopnosti v tomto odvětví</t>
  </si>
  <si>
    <t>Zplem-plemeno</t>
  </si>
  <si>
    <t>PO2-Udržitelnost energetiky a materiálových zdrojů</t>
  </si>
  <si>
    <t>Liberecký</t>
  </si>
  <si>
    <t>Břeclav</t>
  </si>
  <si>
    <t>Particles and field physics</t>
  </si>
  <si>
    <t>10303 Particles and field physics</t>
  </si>
  <si>
    <t>AH - Ekonomie</t>
  </si>
  <si>
    <t>PO1-Konkurenceschopná ekonomika založená na znalostech-2. Posílení udržitelnosti výroby a dalších ekonomických aktivit-2.1 Úspornost, efektivita a adaptabilita-2.1.4 Zvýšit adaptabilitu produktů prostřednictvím interdisciplinárně zaměřeného výzkumu</t>
  </si>
  <si>
    <t>R-software</t>
  </si>
  <si>
    <t>PO3-Prostředí pro kvalitní život</t>
  </si>
  <si>
    <t>Královéhradecký</t>
  </si>
  <si>
    <t>Česká Lípa</t>
  </si>
  <si>
    <t>Nuclear physics</t>
  </si>
  <si>
    <t>10304 Nuclear physics</t>
  </si>
  <si>
    <t>Výsledky PPŽ</t>
  </si>
  <si>
    <t>Výsledky EPSILON PP2</t>
  </si>
  <si>
    <t>AI - Jazykověda</t>
  </si>
  <si>
    <t>PO1-Konkurenceschopná ekonomika založená na znalostech-2. Posílení udržitelnosti výroby a dalších ekonomických aktivit-2.2 Užitné vlastnosti produktů a služeb-2.2.1 Inovovat výrobky v odvětvích rozhodujících pro export prostřednictvím společných aktivit výrobní a výzkumné sféry</t>
  </si>
  <si>
    <t>Fuzit-užitný vzor</t>
  </si>
  <si>
    <t>PO4-Sociální a kulturní výzvy</t>
  </si>
  <si>
    <t>Pardubický</t>
  </si>
  <si>
    <t>České Budějovice</t>
  </si>
  <si>
    <t>Fluids and plasma physics (including surface physics)</t>
  </si>
  <si>
    <t>10305 Fluids and plasma physics (including surface physics)</t>
  </si>
  <si>
    <t>AJ - Písemnictví, mas–media, audiovize</t>
  </si>
  <si>
    <t>PO1-Konkurenceschopná ekonomika založená na znalostech-2. Posílení udržitelnosti výroby a dalších ekonomických aktivit-2.2 Užitné vlastnosti produktů a služeb-2.2.2 Posílit konkurenceschopnost produktů a služeb prostřednictvím zvyšování jejich užitných vlastnosti</t>
  </si>
  <si>
    <t>Fprum-průmyslový vzor</t>
  </si>
  <si>
    <t>PO5-Zdravá populace</t>
  </si>
  <si>
    <t>TRL</t>
  </si>
  <si>
    <t>Olomoucký</t>
  </si>
  <si>
    <t>Český Krumlov</t>
  </si>
  <si>
    <t>Optics (including laser optics and
 quantum optics)</t>
  </si>
  <si>
    <t>10306 Optics (including laser optics and
 quantum optics)</t>
  </si>
  <si>
    <t xml:space="preserve">Fuzit - užitný vzor </t>
  </si>
  <si>
    <t>AK - Sport a aktivity volného času</t>
  </si>
  <si>
    <t>PO1-Konkurenceschopná ekonomika založená na znalostech-3. Posílení bezpečnosti a spolehlivosti-3.1 Bezpečnost a spolehlivost produktů a služeb-3.1.1 Zavést komplexní přístup k bezpečnosti a spolehlivosti výrobků</t>
  </si>
  <si>
    <t>O-ostatní výsledky</t>
  </si>
  <si>
    <t>PO6-Bezpečná společnost</t>
  </si>
  <si>
    <t>Moravskoslezský</t>
  </si>
  <si>
    <t>Děčín</t>
  </si>
  <si>
    <t>Acoustics</t>
  </si>
  <si>
    <t>Typy organizací</t>
  </si>
  <si>
    <t>10307 Acoustics</t>
  </si>
  <si>
    <t>Fprum - průmyslový vzor</t>
  </si>
  <si>
    <t>AL - Umění, architektura, kulturní dědictví</t>
  </si>
  <si>
    <t>PO1-Konkurenceschopná ekonomika založená na znalostech-3. Posílení bezpečnosti a spolehlivosti-3.1 Bezpečnost a spolehlivost produktů a služeb-3.1.2 Zvýšit spolehlivost a bezpečnost síťových systémů prostřednictvím rozvoje a zavedení chytrých sítí</t>
  </si>
  <si>
    <t>Jihomoravský</t>
  </si>
  <si>
    <t>Domažlice</t>
  </si>
  <si>
    <t>Astronomy (including astrophysics,
 space science)</t>
  </si>
  <si>
    <t>10308 Astronomy (including astrophysics,
 space science)</t>
  </si>
  <si>
    <t>Gprot - prototyp</t>
  </si>
  <si>
    <t>AM - Pedagogika a školství</t>
  </si>
  <si>
    <t>PO1-Konkurenceschopná ekonomika založená na znalostech-3. Posílení bezpečnosti a spolehlivosti-3.2 Bezpečnost a spolehlivost procesů-3.2.1 Dosáhnout trvale vysokého stupně ochrany dat a zabezpečení komunikace v dynamicky se měnícím prostředí</t>
  </si>
  <si>
    <t>A-audiovizuální tvorba</t>
  </si>
  <si>
    <t>Zlínský</t>
  </si>
  <si>
    <t>Frýdek-Místek</t>
  </si>
  <si>
    <t>Organic chemistry</t>
  </si>
  <si>
    <t>10401 Organic chemistry</t>
  </si>
  <si>
    <t>Gfunk - funkční vzorek</t>
  </si>
  <si>
    <t>AN - Psychologie</t>
  </si>
  <si>
    <t>PO1-Konkurenceschopná ekonomika založená na znalostech-3. Posílení bezpečnosti a spolehlivosti-3.2 Bezpečnost a spolehlivost procesů-3.2.2 Rozšířit využití a zvýšit kvalitu automatického řízení a robotizace</t>
  </si>
  <si>
    <t>B-odborná kniha</t>
  </si>
  <si>
    <t>Počet účastníků</t>
  </si>
  <si>
    <t>Vysočina</t>
  </si>
  <si>
    <t>Havlíčkův Brod</t>
  </si>
  <si>
    <t>Inorganic and nuclear chemistry</t>
  </si>
  <si>
    <t>Full cost</t>
  </si>
  <si>
    <t>10402 Inorganic and nuclear chemistry</t>
  </si>
  <si>
    <t>Nmap-specializovaná mapa s odborným obsahem</t>
  </si>
  <si>
    <t>AO - Sociologie, demografie</t>
  </si>
  <si>
    <t>PO1-Konkurenceschopná ekonomika založená na znalostech-3. Posílení bezpečnosti a spolehlivosti-3.2 Bezpečnost a spolehlivost procesů-3.2.3 Zvýšit kvalitu monitoringu procesů a systémů včasné výstrahy</t>
  </si>
  <si>
    <t>C-kapitola v odborné knize</t>
  </si>
  <si>
    <t>Hodonín</t>
  </si>
  <si>
    <t>Physical chemistry</t>
  </si>
  <si>
    <t>Flat rate 25 %</t>
  </si>
  <si>
    <t>10403 Physical chemistry</t>
  </si>
  <si>
    <t>Hneleg - výsledky promítnuté do směrnic a předpisů nelegislativní povahy</t>
  </si>
  <si>
    <t>AP - Městské, oblastní a dopravní plánování</t>
  </si>
  <si>
    <t>PO1-Konkurenceschopná ekonomika založená na znalostech-3. Posílení bezpečnosti a spolehlivosti-3.2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</si>
  <si>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D-článek ve sborníku</t>
  </si>
  <si>
    <t>Hradec Králové</t>
  </si>
  <si>
    <t>Polymer science</t>
  </si>
  <si>
    <t>10404 Polymer science</t>
  </si>
  <si>
    <t>Hkonc - výsledky promítnuté do schválených strategických a koncepčních dokumentů VaVaI orgánů státní nebo veřejné správy</t>
  </si>
  <si>
    <t>AQ - Bezpečnost a ochrana zdraví, člověk – stroj</t>
  </si>
  <si>
    <t>PO1-Konkurenceschopná ekonomika založená na znalostech-4. Mapování a analýza konkurenčních výhod-4.1 Identifikace nových příležitostí konkurenční výhody-4.1.1 Včasně identifikovat ekonomické příležitosti prostřednictvím kontinuálního monitorování a vyhodnocování globálních trendů</t>
  </si>
  <si>
    <t>E-uspořádání výstavy</t>
  </si>
  <si>
    <t>Cheb</t>
  </si>
  <si>
    <t>Electrochemistry (dry cells, batteries, fuel cells, corrosion metals, electrolysis)</t>
  </si>
  <si>
    <t>10405 Electrochemistry (dry cells, batteries, fuel cells, corrosion metals, electrolysis)</t>
  </si>
  <si>
    <t>Nlec - léčebný postup</t>
  </si>
  <si>
    <t>BA - Obecná matematika</t>
  </si>
  <si>
    <t>PO2-Udržitelnost energetiky a materiálových zdrojů-1. Udržitelná energetika-1.1 Obnovitelné zdroje energie-1.1.1 Vývoj ekonomicky efektivní solární energetiky</t>
  </si>
  <si>
    <t>Chomutov</t>
  </si>
  <si>
    <t>Analytical chemistry</t>
  </si>
  <si>
    <t>10406 Analytical chemistry</t>
  </si>
  <si>
    <t>Vsouhrn-souhrnná výzkumná zpráva</t>
  </si>
  <si>
    <t>Nmap - specializovaná mapa s odborným obsahem</t>
  </si>
  <si>
    <t>BB - Aplikovaná statistika, operační výzkum</t>
  </si>
  <si>
    <t>PO2-Udržitelnost energetiky a materiálových zdrojů-1. Udržitelná energetika-1.1 Obnovitelné zdroje energie-1.1.2 Vývoj ekonomicky efektivního využití geotermální energie</t>
  </si>
  <si>
    <t>Chrudim</t>
  </si>
  <si>
    <t>Hydrology</t>
  </si>
  <si>
    <t>10501 Hydrology</t>
  </si>
  <si>
    <t>Nmet - certifikovaná metodika</t>
  </si>
  <si>
    <t>BC - Teorie a systémy řízení</t>
  </si>
  <si>
    <t>PO2-Udržitelnost energetiky a materiálových zdrojů-1. Udržitelná energetika-1.1 Obnovitelné zdroje energie-1.1.3 Vývoj ekonomicky efektivního využití biomasy</t>
  </si>
  <si>
    <t>Jablonec nad Nisou</t>
  </si>
  <si>
    <t>Oceanography</t>
  </si>
  <si>
    <t>10502 Oceanography</t>
  </si>
  <si>
    <t>P - patent</t>
  </si>
  <si>
    <t>BD - Teorie informace</t>
  </si>
  <si>
    <t>PO2-Udržitelnost energetiky a materiálových zdrojů-1. Udržitelná energetika-1.2 Jaderné zdroje energie-1.2.1 Efektivní dlouhodobé využití současných jaderných elektráren</t>
  </si>
  <si>
    <t>Jeseník</t>
  </si>
  <si>
    <t>Water resources</t>
  </si>
  <si>
    <t>PODPROGRAM 1 – Znalostní ekonomika</t>
  </si>
  <si>
    <t>10503 Water resources</t>
  </si>
  <si>
    <t>O - ostatní výsledky</t>
  </si>
  <si>
    <t>BE - Teoretická fyzika</t>
  </si>
  <si>
    <t>PO2-Udržitelnost energetiky a materiálových zdrojů-1. Udržitelná energetika-1.2 Jaderné zdroje energie-1.2.2 Podpora bezpečnosti jaderných zařízení</t>
  </si>
  <si>
    <t>Hleg-výsledky promítnuté do právních předpisů a norem</t>
  </si>
  <si>
    <t>Jičín</t>
  </si>
  <si>
    <t>Mineralogy</t>
  </si>
  <si>
    <t>PODPROGRAM 2 – Energetika a materiály</t>
  </si>
  <si>
    <t>10504 Mineralogy</t>
  </si>
  <si>
    <t>R - software</t>
  </si>
  <si>
    <t>BF - Elementární částice a fyzika vysokých energií</t>
  </si>
  <si>
    <t>PO2-Udržitelnost energetiky a materiálových zdrojů-1. Udržitelná energetika-1.2 Jaderné zdroje energie-1.2.3 Výzkum zajišťující podporu výstavby a provozu nových ekonomicky efektivních a bezpečných bloků</t>
  </si>
  <si>
    <t>Hneleg-výsledky promítnuté do směrnic a předpisů nelegislativní povahy</t>
  </si>
  <si>
    <t>Jihlava</t>
  </si>
  <si>
    <t>Geology</t>
  </si>
  <si>
    <t>PODPROGRAM 3 – Životní prostředí</t>
  </si>
  <si>
    <t>10505 Geology</t>
  </si>
  <si>
    <t>Zpolop - poloprovoz</t>
  </si>
  <si>
    <t>BG - Jaderná, atomová a molekulová fyzika, urychlovače</t>
  </si>
  <si>
    <t>PO2-Udržitelnost energetiky a materiálových zdrojů-1. Udržitelná energetika-1.2 Jaderné zdroje energie-1.2.4 Výzkum a vývoj palivového cyklu</t>
  </si>
  <si>
    <t>Hkonc-výsledky promítnuté do schválených strategických a koncepčních dokumentů VaVaI orgánů státní nebo veřejné správy</t>
  </si>
  <si>
    <t>Jindřichův Hradec</t>
  </si>
  <si>
    <t>Paleontology</t>
  </si>
  <si>
    <t>10506 Paleontology</t>
  </si>
  <si>
    <t>Ztech - ověřená technologie</t>
  </si>
  <si>
    <t>BH - Optika, masery a lasery</t>
  </si>
  <si>
    <t>PO2-Udržitelnost energetiky a materiálových zdrojů-1. Udržitelná energetika-1.2 Jaderné zdroje energie-1.2.5 Ukládání radioaktivního odpadu a použitého paliva</t>
  </si>
  <si>
    <t>Jimp-recenzovaný odborný článek</t>
  </si>
  <si>
    <t>Karlovy Vary</t>
  </si>
  <si>
    <t>Volcanology</t>
  </si>
  <si>
    <t>10507 Volcanology</t>
  </si>
  <si>
    <t>BI - Akustika a kmity</t>
  </si>
  <si>
    <t>PO2-Udržitelnost energetiky a materiálových zdrojů-1. Udržitelná energetika-1.2 Jaderné zdroje energie-1.2.6. Výzkum a vývoj v oblasti reaktorů IV. generace, zejména efektivních a bezpečných rychlých reaktorů</t>
  </si>
  <si>
    <t>JSC-recenzovaný odborný článek</t>
  </si>
  <si>
    <t>Karviná</t>
  </si>
  <si>
    <t>Physical geography</t>
  </si>
  <si>
    <t>10508 Physical geography</t>
  </si>
  <si>
    <t>Výsledky THÉTA</t>
  </si>
  <si>
    <t>BJ - Termodynamika</t>
  </si>
  <si>
    <t>PO2-Udržitelnost energetiky a materiálových zdrojů-1. Udržitelná energetika-1.3 Fosilní zdroje energie-1.3.1 Ekonomicky efektivní a ekologická fosilní energetika a teplárenství</t>
  </si>
  <si>
    <t>Jneimp-recenzovaný odborný článek</t>
  </si>
  <si>
    <t>Kladno</t>
  </si>
  <si>
    <t>Meteorology and atmospheric sciences</t>
  </si>
  <si>
    <t>10509 Meteorology and atmospheric sciences</t>
  </si>
  <si>
    <t>BK - Mechanika tekutin</t>
  </si>
  <si>
    <t>PO2-Udržitelnost energetiky a materiálových zdrojů-1. Udržitelná energetika-1.4 Elektrické sítě včetně akumulace energie-1.4.1 Kapacita, spolehlivost a bezpečnost páteřních přenosových sítí elektřiny</t>
  </si>
  <si>
    <t>Jrec-recenzovaný odborný článek</t>
  </si>
  <si>
    <t>Klatovy</t>
  </si>
  <si>
    <t>Climatic research</t>
  </si>
  <si>
    <t>10510 Climatic research</t>
  </si>
  <si>
    <t>BL - Fyzika plasmatu a výboje v plynech</t>
  </si>
  <si>
    <t>PO2-Udržitelnost energetiky a materiálových zdrojů-1. Udržitelná energetika-1.4 Elektrické sítě včetně akumulace energie-1.4.2 Modifikace sítí pro „demand-side management“</t>
  </si>
  <si>
    <t>M-uspořádání konference</t>
  </si>
  <si>
    <t>Hlavní řešitel/ka</t>
  </si>
  <si>
    <t>Kolín</t>
  </si>
  <si>
    <t>Environmental sciences (social aspects to be 5.7)</t>
  </si>
  <si>
    <t>10511 Environmental sciences (social aspects to be 5.7)</t>
  </si>
  <si>
    <t>BM - Fyzika pevných látek a magnetismus</t>
  </si>
  <si>
    <t>PO2-Udržitelnost energetiky a materiálových zdrojů-1. Udržitelná energetika-1.4 Elektrické sítě včetně akumulace energie-1.4.3 Akumulace elektrické energie včetně využití vodní energie</t>
  </si>
  <si>
    <t>Nmet-certifikovaná metodika</t>
  </si>
  <si>
    <t>Člen/ka řešitelského týmu</t>
  </si>
  <si>
    <t>Kroměříž</t>
  </si>
  <si>
    <t>Cell biology</t>
  </si>
  <si>
    <t>10601 Cell biology</t>
  </si>
  <si>
    <t>BN - Astronomie a nebeská mechanika, astrofyzika</t>
  </si>
  <si>
    <t>PO2-Udržitelnost energetiky a materiálových zdrojů-1. Udržitelná energetika-1.4 Elektrické sítě včetně akumulace energie-1.4.4 Bezpečnost a odolnost distribučních sítí</t>
  </si>
  <si>
    <t>Nlec-léčebný postup</t>
  </si>
  <si>
    <t>Administrativní pracovník/nice</t>
  </si>
  <si>
    <t>Kutná Hora</t>
  </si>
  <si>
    <t>Biology (theoretical, mathematical, thermal, cryobiology, biological rhythm), Evolutionary biology</t>
  </si>
  <si>
    <t>10602 Biology (theoretical, mathematical, thermal, cryobiology, biological rhythm), Evolutionary biology</t>
  </si>
  <si>
    <t>BO - Biofyzika</t>
  </si>
  <si>
    <t>PO2-Udržitelnost energetiky a materiálových zdrojů-1. Udržitelná energetika-1.5 Výroba a distribuce tepla/chladu, včetně kogenerace a trigenerace-1.5.1 Odběr tepla z elektráren v základním zatížení</t>
  </si>
  <si>
    <t>Npam-památkový postup</t>
  </si>
  <si>
    <t>Liberec</t>
  </si>
  <si>
    <t>Genetics and heredity (medical genetics to be 3)</t>
  </si>
  <si>
    <t>10603 Genetics and heredity (medical genetics to be 3)</t>
  </si>
  <si>
    <t>CA - Anorganická chemie</t>
  </si>
  <si>
    <t>PO2-Udržitelnost energetiky a materiálových zdrojů-1. Udržitelná energetika-1.5 Výroba a distribuce tepla/chladu, včetně kogenerace a trigenerace-1.5.2 Vysokoúčinná kogenerace (trigenerace) ve zdrojích SCZT v provozech s dílčím zatížením (systémové služby)</t>
  </si>
  <si>
    <t>Litoměřice</t>
  </si>
  <si>
    <t>Reproductive biology (medical aspects to be 3)</t>
  </si>
  <si>
    <t>10604 Reproductive biology (medical aspects to be 3)</t>
  </si>
  <si>
    <t>CB - Analytická chemie, separace</t>
  </si>
  <si>
    <t>PO2-Udržitelnost energetiky a materiálových zdrojů-1. Udržitelná energetika-1.5 Výroba a distribuce tepla/chladu, včetně kogenerace a trigenerace-1.5.3 Distribuovaná kombinovaná výroba elektřiny, tepla a chladu ze všech typů zdrojů</t>
  </si>
  <si>
    <t>Louny</t>
  </si>
  <si>
    <t>Developmental biology</t>
  </si>
  <si>
    <t>10605 Developmental biology</t>
  </si>
  <si>
    <t>CC - Organická chemie</t>
  </si>
  <si>
    <t>PO2-Udržitelnost energetiky a materiálových zdrojů-1. Udržitelná energetika-1.5 Výroba a distribuce tepla/chladu, včetně kogenerace a trigenerace-1.5.4 Přenos a akumulace tepla</t>
  </si>
  <si>
    <t>Mělník</t>
  </si>
  <si>
    <t>Microbiology</t>
  </si>
  <si>
    <t>10606 Microbiology</t>
  </si>
  <si>
    <t>CD - Makromolekulární chemie</t>
  </si>
  <si>
    <t>PO2-Udržitelnost energetiky a materiálových zdrojů-1. Udržitelná energetika-1.5 Výroba a distribuce tepla/chladu, včetně kogenerace a trigenerace-1.5.5 Efektivní řízení úpravy vnitřního prostředí</t>
  </si>
  <si>
    <t>Pomocné výpočty podmíněné formátování</t>
  </si>
  <si>
    <t>Mladá Boleslav</t>
  </si>
  <si>
    <t>Virology</t>
  </si>
  <si>
    <t>10607 Virology</t>
  </si>
  <si>
    <t>CE - Biochemie</t>
  </si>
  <si>
    <t>PO2-Udržitelnost energetiky a materiálových zdrojů-1. Udržitelná energetika-1.5 Výroba a distribuce tepla/chladu, včetně kogenerace a trigenerace-1.5.6 Alternativní zdroje – využití odpadů</t>
  </si>
  <si>
    <t>V-výzkumná zpráva</t>
  </si>
  <si>
    <t>HU</t>
  </si>
  <si>
    <t>Most</t>
  </si>
  <si>
    <t>Biochemistry and molecular biology</t>
  </si>
  <si>
    <t>10608 Biochemistry and molecular biology</t>
  </si>
  <si>
    <t>CF - Fyzikální chemie a teoretická chemie</t>
  </si>
  <si>
    <t>PO2-Udržitelnost energetiky a materiálových zdrojů-1. Udržitelná energetika-1.6 Energie v dopravě-1.6.1 Zvyšovat podíl kapalných biopaliv jako náhrada fosilních zdrojů</t>
  </si>
  <si>
    <t>DÚ1</t>
  </si>
  <si>
    <t>Náchod</t>
  </si>
  <si>
    <t>Biochemical research methods</t>
  </si>
  <si>
    <t>10609 Biochemical research methods</t>
  </si>
  <si>
    <t>CG - Elektrochemie</t>
  </si>
  <si>
    <t>PO2-Udržitelnost energetiky a materiálových zdrojů-1. Udržitelná energetika-1.6 Energie v dopravě-1.6.2 Zvyšovat podíl využití elektrické energie pro pohony jako náhrada fosilních zdrojů</t>
  </si>
  <si>
    <t>W-uspořádání workshopu</t>
  </si>
  <si>
    <t>DÚ2</t>
  </si>
  <si>
    <t>Nový Jičín</t>
  </si>
  <si>
    <t>Biophysics</t>
  </si>
  <si>
    <t>10610 Biophysics</t>
  </si>
  <si>
    <t>CH - Jaderná a kvantová chemie, fotochemie</t>
  </si>
  <si>
    <t>PO2-Udržitelnost energetiky a materiálových zdrojů-1. Udržitelná energetika-1.6 Energie v dopravě-1.6.3 Výhledově zavádět využití vodíku jako zdroje energie pro pohon v dopravě</t>
  </si>
  <si>
    <t>Nymburk</t>
  </si>
  <si>
    <t>Plant sciences, botany</t>
  </si>
  <si>
    <t>10611 Plant sciences, botany</t>
  </si>
  <si>
    <t>CI - Průmyslová chemie a chemické inženýrství</t>
  </si>
  <si>
    <t>PO2-Udržitelnost energetiky a materiálových zdrojů-1.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</si>
  <si>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Olomouc</t>
  </si>
  <si>
    <t>Mycology</t>
  </si>
  <si>
    <t>10612 Mycology</t>
  </si>
  <si>
    <t>Program</t>
  </si>
  <si>
    <t>DA - Hydrologie a limnologie</t>
  </si>
  <si>
    <t>PO2-Udržitelnost energetiky a materiálových zdrojů-1. Udržitelná energetika-1.7 Systémový rozvoj energetiky ČR v kontextu rozvoje energetiky EU-1.7.2 Integrální koncepce rozvoje municipalit a regionů s ověřováním demonstračními projekty (vazba na SET Plan – Smart Cities a Smart Regions)</t>
  </si>
  <si>
    <t>Opava</t>
  </si>
  <si>
    <t>Zoology</t>
  </si>
  <si>
    <t>10613 Zoology</t>
  </si>
  <si>
    <t>DB - Geologie a mineralogie</t>
  </si>
  <si>
    <t>PO2-Udržitelnost energetiky a materiálových zdrojů-2. Snižování energetické náročnosti hospodářství-2.1 Snižování energetické náročnosti hospodářství-2.1.1 Energetické bilance materiálů a paliv za plnou dobu cyklu</t>
  </si>
  <si>
    <t>Ostrava-město</t>
  </si>
  <si>
    <t>Behavioral sciences biology</t>
  </si>
  <si>
    <t>10614 Behavioral sciences biology</t>
  </si>
  <si>
    <t>DC - Seismologie, vulkanologie a struktura Země</t>
  </si>
  <si>
    <t>PO2-Udržitelnost energetiky a materiálových zdrojů-2. Snižování energetické náročnosti hospodářství-2.1 Snižování energetické náročnosti hospodářství-2.1.2 Výzkum a vývoj nových energeticky úsporných průmyslových technologií</t>
  </si>
  <si>
    <t>Pardubice</t>
  </si>
  <si>
    <t>Ornithology</t>
  </si>
  <si>
    <t>10615 Ornithology</t>
  </si>
  <si>
    <t>DD - Geochemie</t>
  </si>
  <si>
    <t>PO2-Udržitelnost energetiky a materiálových zdrojů-2. Snižování energetické náročnosti hospodářství-2.1 Snižování energetické náročnosti hospodářství-2.1.3 Zvyšování užitné hodnoty a trvanlivosti staveb</t>
  </si>
  <si>
    <t>Pelhřimov</t>
  </si>
  <si>
    <t>Entomology</t>
  </si>
  <si>
    <t>10616 Entomology</t>
  </si>
  <si>
    <t>DE - Zemský magnetismus, geodesie, geografie</t>
  </si>
  <si>
    <t>PO2-Udržitelnost energetiky a materiálových zdrojů-2. Snižování energetické náročnosti hospodářství-2.2 Nové technologie a postupy s potenciálním využitím v energetice-2.2.1 Zapojení VaV do mezinárodních aktivit v oblasti využití jaderné fúze</t>
  </si>
  <si>
    <t>Písek</t>
  </si>
  <si>
    <t>Marine biology, freshwater biology, limnology</t>
  </si>
  <si>
    <t>10617 Marine biology, freshwater biology, limnology</t>
  </si>
  <si>
    <t>DF - Pedologie</t>
  </si>
  <si>
    <t>PO2-Udržitelnost energetiky a materiálových zdrojů-2. Snižování energetické náročnosti hospodářství-2.2 Nové technologie a postupy s potenciálním využitím v energetice-2.2.2 Nové metody a metodiky v oblasti diagnostiky pro zvyšování spolehlivosti, bezpečnosti a životnosti energetických zařízení</t>
  </si>
  <si>
    <t>Plzeň-jih</t>
  </si>
  <si>
    <t>Ecology</t>
  </si>
  <si>
    <t>10618 Ecology</t>
  </si>
  <si>
    <t>DG - Vědy o atmosféře, meteorologie</t>
  </si>
  <si>
    <t>PO2-Udržitelnost energetiky a materiálových zdrojů-2. Snižování energetické náročnosti hospodářství-2.2 Nové technologie a postupy s potenciálním využitím v energetice-2.2.3 Biotechnologie, bioinženýrství a genetika</t>
  </si>
  <si>
    <t>Plzeň-město</t>
  </si>
  <si>
    <t>Biodiversity conservation</t>
  </si>
  <si>
    <t>10619 Biodiversity conservation</t>
  </si>
  <si>
    <t>DH - Báňský průmysl včetně těžby a zpracování uhlí</t>
  </si>
  <si>
    <t>PO2-Udržitelnost energetiky a materiálových zdrojů-3. Materiálová základna-3.1 Pokročilé materiály-3.1.1 Dlouhodobá perspektiva zajištění surovin pro ekonomiku ČR</t>
  </si>
  <si>
    <t>Plzeň-sever</t>
  </si>
  <si>
    <t>Other biological topics</t>
  </si>
  <si>
    <t>DI - Znečištění a kontrola vzduchu</t>
  </si>
  <si>
    <t>PO2-Udržitelnost energetiky a materiálových zdrojů-3. Materiálová základna-3.1 Pokročilé materiály-3.1.2 Pokročilé materiály pro konkurenceschopnost</t>
  </si>
  <si>
    <t>Other natural sciences</t>
  </si>
  <si>
    <t>DJ - Znečištění a kontrola vody</t>
  </si>
  <si>
    <t>PO2-Udržitelnost energetiky a materiálových zdrojů-3. Materiálová základna-3.1 Pokročilé materiály-3.1.3 Inovace a udržitelnost klasických materiálů</t>
  </si>
  <si>
    <t>Praha-východ</t>
  </si>
  <si>
    <t>Civil engineering</t>
  </si>
  <si>
    <t>20101 Civil engineering</t>
  </si>
  <si>
    <t>DK - Kontaminace a dekontaminace půdy včetně pesticidů</t>
  </si>
  <si>
    <t>PO2-Udržitelnost energetiky a materiálových zdrojů-3. Materiálová základna-3.1 Pokročilé materiály-3.1.4 Využití nanomateriálů a nanotechnologií</t>
  </si>
  <si>
    <t>Praha-západ</t>
  </si>
  <si>
    <t>Construction engineering, Municipal and structural engineering</t>
  </si>
  <si>
    <t>20102 Construction engineering, Municipal and structural engineering</t>
  </si>
  <si>
    <t>DL - Jaderné odpady, radioaktivní znečištění a kontrola</t>
  </si>
  <si>
    <t>PO3-Prostředí pro kvalitní život-1. Přírodní zdroje-1.1 Biodiverzita-1.1.1 Tvorba sítě chráněných území, zahrnujících i nově vytvořené antropogenní biotopy, schopné udržet metapopulace ohrožených druhů</t>
  </si>
  <si>
    <t>Prachatice</t>
  </si>
  <si>
    <t>Architecture engineering</t>
  </si>
  <si>
    <t>20103 Architecture engineering</t>
  </si>
  <si>
    <t>DM - Tuhý odpad a jeho kontrola, recyklace</t>
  </si>
  <si>
    <t>PO3-Prostředí pro kvalitní život-1. Přírodní zdroje-1.1 Biodiverzita-1.1.2 Vytvoření efektivních typů opatření k udržení přírodních a přírodě blízkých biotopů</t>
  </si>
  <si>
    <t>Prostějov</t>
  </si>
  <si>
    <t>Transport engineering</t>
  </si>
  <si>
    <t>20104 Transport engineering</t>
  </si>
  <si>
    <t>DN - Vliv životního prostředí na zdraví</t>
  </si>
  <si>
    <t>PO3-Prostředí pro kvalitní život-1. Přírodní zdroje-1.1 Biodiverzita-1.1.3 Zjištění trendů změn biodiverzity v závislosti na změnách přírodního prostředí včetně vlivu invazních druhů</t>
  </si>
  <si>
    <t>Přerov</t>
  </si>
  <si>
    <t>Electrical and electronic engineering</t>
  </si>
  <si>
    <t>20201 Electrical and electronic engineering</t>
  </si>
  <si>
    <t>DO - Ochrana krajinných území</t>
  </si>
  <si>
    <t>PO3-Prostředí pro kvalitní život-1. Přírodní zdroje-1.1 Biodiverzita-1.1.4 Hodnocení, mapování a kategorizace ekosystémových služeb včetně vytvoření nástrojů hodnocení jejich věcné správnosti a praktické využitelnosti</t>
  </si>
  <si>
    <t>Příbram</t>
  </si>
  <si>
    <t>Communication engineering and systems</t>
  </si>
  <si>
    <t>20202 Communication engineering and systems</t>
  </si>
  <si>
    <t>EA - Morfologické obory a cytologie</t>
  </si>
  <si>
    <t>PO3-Prostředí pro kvalitní život-1. Přírodní zdroje-1.2 Voda-1.2.1 Snížení znečištění vod z bodových a nebodových zdrojů a udržitelné užívání vodních zdrojů</t>
  </si>
  <si>
    <t>Rakovník</t>
  </si>
  <si>
    <t>Telecommunications</t>
  </si>
  <si>
    <t>20203 Telecommunications</t>
  </si>
  <si>
    <t>EB - Genetika a molekulární biologie</t>
  </si>
  <si>
    <t>PO3-Prostředí pro kvalitní život-1. Přírodní zdroje-1.3 Půda-1.3.1 Zvyšování obsahu stabilní organické hmoty a podpora funkční diverzity půdních organismů při současném zachování produkčních vlastností půd</t>
  </si>
  <si>
    <t>Rokycany</t>
  </si>
  <si>
    <t>Robotics and automatic control</t>
  </si>
  <si>
    <t>20204 Robotics and automatic control</t>
  </si>
  <si>
    <t>EC - Imunologie</t>
  </si>
  <si>
    <t>PO3-Prostředí pro kvalitní život-1. Přírodní zdroje-1.3 Půda-1.3.3 Zvyšování retenční schopnosti půd mokřadů a zavádění retenčních pásů</t>
  </si>
  <si>
    <t>Rychnov nad Kněžnou</t>
  </si>
  <si>
    <t>Automation and control systems</t>
  </si>
  <si>
    <t>20205 Automation and control systems</t>
  </si>
  <si>
    <t>ED - Fyziologie</t>
  </si>
  <si>
    <t>PO3-Prostředí pro kvalitní život-1. Přírodní zdroje-1.4 Ovzduší-1.4.1 Omezení emisí znečišťujících látek z antropogenních zdrojů</t>
  </si>
  <si>
    <t>Semily</t>
  </si>
  <si>
    <t>Computer hardware and architecture</t>
  </si>
  <si>
    <t>20206 Computer hardware and architecture</t>
  </si>
  <si>
    <t>EE - Mikrobiologie, virologie</t>
  </si>
  <si>
    <t>PO3-Prostředí pro kvalitní život-1. Přírodní zdroje-1.4 Ovzduší-1.4.2 Mechanismy šíření a depozice znečišťujících látek</t>
  </si>
  <si>
    <t>Sokolov</t>
  </si>
  <si>
    <t>Mechanical engineering</t>
  </si>
  <si>
    <t>20301 Mechanical engineering</t>
  </si>
  <si>
    <t>EF - Botanika</t>
  </si>
  <si>
    <t>PO3-Prostředí pro kvalitní život-1. Přírodní zdroje-1.5 Nerostné zdroje a vlivy těžby na životní prostředí-1.5.1 Posílení udržitelnosti zásobování nerostnými surovinami</t>
  </si>
  <si>
    <t>Strakonice</t>
  </si>
  <si>
    <t>Applied mechanics</t>
  </si>
  <si>
    <t>20302 Applied mechanics</t>
  </si>
  <si>
    <t>EG - Zoologie</t>
  </si>
  <si>
    <t>PO3-Prostředí pro kvalitní život-2. Globální změny-2.1 Metody mitigace a adaptace na globální a lokální změny-2.1.1 Návrh adaptačních opatření v jednotlivých sektorech hospodářství ČR a návrh nástrojů pro snižování emisí GHG</t>
  </si>
  <si>
    <t>Svitavy</t>
  </si>
  <si>
    <t>Thermodynamics</t>
  </si>
  <si>
    <t>20303 Thermodynamics</t>
  </si>
  <si>
    <t>EH - Ekologie – společenstva</t>
  </si>
  <si>
    <t>PO3-Prostředí pro kvalitní život-2. Globální změny-2.2 Biogeochemické cykly dusíku a fosforu-2.2.1 Optimalizovat toky reaktivních forem dusíku a fosforu (Nr a Pr)</t>
  </si>
  <si>
    <t>Šumperk</t>
  </si>
  <si>
    <t>Aerospace engineering</t>
  </si>
  <si>
    <t>20304 Aerospace engineering</t>
  </si>
  <si>
    <t>EI - Biotechnologie a bionika</t>
  </si>
  <si>
    <t>PO3-Prostředí pro kvalitní život-2. Globální změny-2.3 Nebezpečné látky v životním prostředí-2.3.1 Životní prostředí a zdraví</t>
  </si>
  <si>
    <t>Tábor</t>
  </si>
  <si>
    <t>Nuclear related engineering; (nuclear physics to be 1.3);</t>
  </si>
  <si>
    <t>20305 Nuclear related engineering; (nuclear physics to be 1.3);</t>
  </si>
  <si>
    <t>FA - Kardiovaskulární nemoci včetně kardiochirurgie</t>
  </si>
  <si>
    <t>PO3-Prostředí pro kvalitní život-3. Udržitelný rozvoj krajiny a lidských sídel-3.1 Zelená infrastruktura – stabilní struktura krajiny-3.1.1 Vytvoření koncepčních nástrojů plánování krajiny</t>
  </si>
  <si>
    <t>Tachov</t>
  </si>
  <si>
    <t>Audio engineering, reliability analysis</t>
  </si>
  <si>
    <t>20306 Audio engineering, reliability analysis</t>
  </si>
  <si>
    <t>FB - Endokrinologie, diabetologie, metabolismus, výživa</t>
  </si>
  <si>
    <t>PO3-Prostředí pro kvalitní život-3. Udržitelný rozvoj krajiny a lidských sídel-3.2 Zemědělství a lesnictví-3.2.1 Získání prakticky využitelných poznatků pro efektivní zemědělskou produkci v ekologicky a ekonomicky dlouhodobě udržitelných systémech hospodaření na půdě</t>
  </si>
  <si>
    <t>Teplice</t>
  </si>
  <si>
    <t>Chemical engineering (plants, products)</t>
  </si>
  <si>
    <t>FC - Pneumologie</t>
  </si>
  <si>
    <t>PO3-Prostředí pro kvalitní život-3. Udržitelný rozvoj krajiny a lidských sídel-3.3 Urbanizmus a inteligentní lidská sídla-3.3.1 Návrh moderních metod a systémů budování a provozu inteligentních lidských sídel s minimálními dopady na životní prostředí</t>
  </si>
  <si>
    <t>Trutnov</t>
  </si>
  <si>
    <t>Chemical process engineering</t>
  </si>
  <si>
    <t>FD - Onkologie a hematologie</t>
  </si>
  <si>
    <t>PO3-Prostředí pro kvalitní život-4. Environmentální technologie a ekoinovace-4.1 Technologie, techniky a materiály přátelské k životnímu prostředí-4.1.1 Technologie a výrobky zvyšující celkovou účinnost využití primárních zdrojů</t>
  </si>
  <si>
    <t>Třebíč</t>
  </si>
  <si>
    <t>Materials engineering</t>
  </si>
  <si>
    <t>FE - Ostatní obory vnitřního lékařství</t>
  </si>
  <si>
    <t>PO3-Prostředí pro kvalitní život-4. Environmentální technologie a ekoinovace-4.2 Biotechnologie, materiálově, energeticky a emisně efektivní technologie, výrobky a služby-4.2.1 Získat kvalitativně nové primární produkty využitím biotechnologických metod</t>
  </si>
  <si>
    <t>Uherské Hradiště</t>
  </si>
  <si>
    <t>Paper and wood</t>
  </si>
  <si>
    <t>FF - ORL, oftalmologie, stomatologie</t>
  </si>
  <si>
    <t>PO3-Prostředí pro kvalitní život-4. Environmentální technologie a ekoinovace-4.2 Biotechnologie, materiálově, energeticky a emisně efektivní technologie, výrobky a služby-4.2.2 Připravit biotechnologické postupy pro komplexní bezodpadové využití biomasy</t>
  </si>
  <si>
    <t>Ústí nad Labem</t>
  </si>
  <si>
    <t>Textiles; including synthetic dyes, colours, fibres (nanoscale materials to be 2.10; biomaterials to be 2.9)</t>
  </si>
  <si>
    <t>FG - Pediatrie</t>
  </si>
  <si>
    <t>PO3-Prostředí pro kvalitní život-4. Environmentální technologie a ekoinovace-4.3 Minimalizace tvorby odpadů a jejich znovuvyužití-4.3.1 Nové recyklační technologie, jejichž výstupem jsou látky srovnatelné kvalitou s výchozími surovinami</t>
  </si>
  <si>
    <t>Ústí nad Orlicí</t>
  </si>
  <si>
    <t>Ceramics</t>
  </si>
  <si>
    <t>FH - Neurologie, neurochirurgie, neurovědy</t>
  </si>
  <si>
    <t>PO3-Prostředí pro kvalitní život-4. Environmentální technologie a ekoinovace-4.3 Minimalizace tvorby odpadů a jejich znovuvyužití-4.3.2 Nové efektivní postupy energetického využití odpadů s minimalizací negativních dopadů na ŽP</t>
  </si>
  <si>
    <t>Vsetín</t>
  </si>
  <si>
    <t>Composites (including laminates, reinforced plastics, cermets, combined natural and synthetic fibre fabrics; filled composites)</t>
  </si>
  <si>
    <t>FI - Traumatologie a ortopedie</t>
  </si>
  <si>
    <t>PO3-Prostředí pro kvalitní život-4. Environmentální technologie a ekoinovace-4.4 Odstraňování nebezpečných látek – starých škod z životního prostředí-4.4.1 Zvýšení efektivnosti sanačních technologií a zavedení nových metod sanace</t>
  </si>
  <si>
    <t>Vyškov</t>
  </si>
  <si>
    <t>Coating and films</t>
  </si>
  <si>
    <t>FJ - Chirurgie včetně transplantologie</t>
  </si>
  <si>
    <t>PO3-Prostředí pro kvalitní život-4. Environmentální technologie a ekoinovace-4.5 Minimalizace rizik z chemických látek-4.5.1 Technologie pro minimalizaci rizik POPs, toxických kovů, hormonálních disruptorů, residuí léčiv a pesticidů a dalších polutantů na zdraví člověka a živých organismů</t>
  </si>
  <si>
    <t>Zlín</t>
  </si>
  <si>
    <t>Medical engineering</t>
  </si>
  <si>
    <t>FK - Gynekologie a porodnictví</t>
  </si>
  <si>
    <t>PO3-Prostředí pro kvalitní život-4. Environmentální technologie a ekoinovace-4.5 Minimalizace rizik z chemických látek-4.5.2 Technologie pro náhradu rizikových látek, které podléhají legislativě REACH a náhrada nebezpečných látek méně škodlivými</t>
  </si>
  <si>
    <t>Znojmo</t>
  </si>
  <si>
    <t>Medical laboratory technology (including laboratory samples analysis; diagnostic technologies) (Biomaterials to be 2.9 [physical characteristics of living material as related to medical implants, devices, sensors]);</t>
  </si>
  <si>
    <t>FL - Psychiatrie, sexuologie</t>
  </si>
  <si>
    <t>PO3-Prostředí pro kvalitní život-5. Environmentálně příznivá společnost-5.1 Spotřební vzorce obyvatelstva-5.1.1 Vyvinout účinné postupy ke změně spotřebního chování ve směru minimalizace dopadů spotřeby na stabilní fungování přírodních zdrojů a ekosystémové služby</t>
  </si>
  <si>
    <t>Žďár nad Sázavou</t>
  </si>
  <si>
    <t>Environmental and geological engineering, geotechnics</t>
  </si>
  <si>
    <t>FM - Hygiena</t>
  </si>
  <si>
    <t>PO3-Prostředí pro kvalitní život-5. Environmentálně příznivá společnost-5.2 Nástroje environmentálně příznivého růstu-5.2.1 Navrhnout inovativní nástroje ochrany životního prostředí s cílem minimalizovat náklady jejich fungování</t>
  </si>
  <si>
    <t>Petroleum engineering (fuel, oils)</t>
  </si>
  <si>
    <t>FN - Epidemiologie, infekční nemoci a klinická imunologie</t>
  </si>
  <si>
    <t>PO4-Sociální a kulturní výzvy-1. Demografické a sociální proměny-1.1 Demografické stárnutí, rodinná politika-1.1.1 Realizace komplexní podpory aktivního stárnutí</t>
  </si>
  <si>
    <t>Mining and mineral processing</t>
  </si>
  <si>
    <t>FO - Dermatovenerologie</t>
  </si>
  <si>
    <t>PO4-Sociální a kulturní výzvy-1. Demografické a sociální proměny-1.1 Demografické stárnutí, rodinná politika-1.1.2 Zlepšení reprodukčního potenciálu populace zvýšením hodnoty rodiny ve společnosti a zefektivněním podpory porodnosti</t>
  </si>
  <si>
    <t>Energy and fuels</t>
  </si>
  <si>
    <t>FP - Ostatní lékařské obory</t>
  </si>
  <si>
    <t>PO4-Sociální a kulturní výzvy-1. Demografické a sociální proměny-1.1 Demografické stárnutí, rodinná politika-1.1.3 Predikce a vyhodnocení důsledků výrazných populačních výkyvů a prostorových nerovností</t>
  </si>
  <si>
    <t>Remote sensing</t>
  </si>
  <si>
    <t>FQ - Veřejné zdravotnictví, sociální lékařství</t>
  </si>
  <si>
    <t>PO4-Sociální a kulturní výzvy-1. Demografické a sociální proměny-1.2 Marginalizace a integrace sociálně znevýhodněných skupin-1.2.1 Prevence vzniku deprivace, exkluze a segregace</t>
  </si>
  <si>
    <t>Marine engineering, sea vessels</t>
  </si>
  <si>
    <t>FR - Farmakologie a lékárnická chemie</t>
  </si>
  <si>
    <t>PO4-Sociální a kulturní výzvy-1. Demografické a sociální proměny-1.2 Marginalizace a integrace sociálně znevýhodněných skupin-1.2.2 Zmírnění rozsahu a hloubky exkluze, marginalizace a stigmatizace</t>
  </si>
  <si>
    <t>Ocean engineering</t>
  </si>
  <si>
    <t>FS - Lékařská zařízení, přístroje a vybavení</t>
  </si>
  <si>
    <t>PO4-Sociální a kulturní výzvy-1. Demografické a sociální proměny-1.3 Sociální nerovnosti, soudržnost společnosti a sociální stát-1.3.1 Zlepšení rovnosti podmínek v přístupu ke vzdělání, na trh práce, k bydlení, zdravotnímu zabezpečení a službám</t>
  </si>
  <si>
    <t>Environmental biotechnology</t>
  </si>
  <si>
    <t>GA - Zemědělská ekonomie</t>
  </si>
  <si>
    <t>PO4-Sociální a kulturní výzvy-1. Demografické a sociální proměny-1.4 Migrace, mobilita a teritoriální soudržnost-1.4.1 Efektivnější využití potenciálu migrace</t>
  </si>
  <si>
    <t>Bioremediation, diagnostic biotechnologies (DNA chips and biosensing devices) in environmental management</t>
  </si>
  <si>
    <t>GB - Zemědělské stroje a stavby</t>
  </si>
  <si>
    <t>PO4-Sociální a kulturní výzvy-1. Demografické a sociální proměny-1.4 Migrace, mobilita a teritoriální soudržnost-1.4.2 Posílení teritoriální soudržnosti</t>
  </si>
  <si>
    <t>Environmental biotechnology related ethics</t>
  </si>
  <si>
    <t>GC - Pěstování rostlin, osevní postupy</t>
  </si>
  <si>
    <t>PO4-Sociální a kulturní výzvy-2. Vládnutí a správa-2.1 Občan, stát, společnost-2.1.1 Legitimní politický systém</t>
  </si>
  <si>
    <t>Industrial biotechnology</t>
  </si>
  <si>
    <t>GD - Hnojení, závlahy, zpracování půdy</t>
  </si>
  <si>
    <t>PO4-Sociální a kulturní výzvy-2. Vládnutí a správa-2.1 Občan, stát, společnost-2.1.2 Legitimní právní systém</t>
  </si>
  <si>
    <t>Bioprocessing technologies (industrial processes relying on biological agents to drive the process) biocatalysis, fermentation</t>
  </si>
  <si>
    <t>GE - Šlechtění rostlin</t>
  </si>
  <si>
    <t>PO4-Sociální a kulturní výzvy-2. Vládnutí a správa-2.1 Občan, stát, společnost-2.1.3 Legitimní sociálně-ekonomický systém</t>
  </si>
  <si>
    <t>Bioproducts (products that are manufactured using biological material as feedstock) biomaterials, bioplastics, biofuels, bioderived bulk and fine chemicals, bio-derived novel materials</t>
  </si>
  <si>
    <t>GF - Choroby, škůdci, plevely a ochrana rostlin</t>
  </si>
  <si>
    <t>PO4-Sociální a kulturní výzvy-2. Vládnutí a správa-2.2 Veřejné politiky a správa-2.2.1 Funkční a efektivní veřejné politiky a správa</t>
  </si>
  <si>
    <t>Nano-materials (production and properties)</t>
  </si>
  <si>
    <t>GG - Chov hospodářských zvířat</t>
  </si>
  <si>
    <t>PO4-Sociální a kulturní výzvy-3. Kultura, hodnoty, identita a tradice-3.1 Proměny hodnotových struktur a etika-3.1.1 Proměna základních etických principů života ve společnosti</t>
  </si>
  <si>
    <t>Nano-processes (applications on nano-scale); (biomaterials to be 2.9)</t>
  </si>
  <si>
    <t>GH - Výživa hospodářských zvířat</t>
  </si>
  <si>
    <t>PO4-Sociální a kulturní výzvy-3. Kultura, hodnoty, identita a tradice-3.1 Proměny hodnotových struktur a etika-3.1.2 Filosofická a sociologická reflexe vlivu médií na proměnu lidského života a formování společnosti</t>
  </si>
  <si>
    <t>Food and beverages</t>
  </si>
  <si>
    <t>GI - Šlechtění a plemenářství hospodářských zvířat</t>
  </si>
  <si>
    <t>PO4-Sociální a kulturní výzvy-3. Kultura, hodnoty, identita a tradice-3.2 Národní, regionální a lokální identita a tradice-3.2.1 Znalosti historie jako předpoklad uchovávání a pěstování národní, regionální a lokální identity, paměti a tradice v národním kontextu</t>
  </si>
  <si>
    <t>Human genetics</t>
  </si>
  <si>
    <t>GJ - Choroby a škůdci zvířat, veterinární medicina</t>
  </si>
  <si>
    <t>PO4-Sociální a kulturní výzvy-3. Kultura, hodnoty, identita a tradice-3.2 Národní, regionální a lokální identita a tradice-3.2.2 Zkoumání jazyka a literatury jako nástrojů pro uchovávání identity</t>
  </si>
  <si>
    <t>Immunology</t>
  </si>
  <si>
    <t>GK - Lesnictví</t>
  </si>
  <si>
    <t>PO4-Sociální a kulturní výzvy-3. Kultura, hodnoty, identita a tradice-3.2 Národní, regionální a lokální identita a tradice-3.2.3 Tvořivá historická a teoretická reflexe umělecké tvorby</t>
  </si>
  <si>
    <t>Neurosciences (including psychophysiology</t>
  </si>
  <si>
    <t>GL - Rybářství</t>
  </si>
  <si>
    <t>PO4-Sociální a kulturní výzvy-3. Kultura, hodnoty, identita a tradice-3.3 Hmotné a nehmotné kulturní dědictví-3.3.1 Aktivní ochrana kulturního dědictví</t>
  </si>
  <si>
    <t>Pharmacology and pharmacy</t>
  </si>
  <si>
    <t>GM - Potravinářství</t>
  </si>
  <si>
    <t>PO4-Sociální a kulturní výzvy-3. Kultura, hodnoty, identita a tradice-3.3 Hmotné a nehmotné kulturní dědictví-3.3.2 Recepce kulturního dědictví jako prostředku národního sebeuvědomění a státní reprezentace</t>
  </si>
  <si>
    <t>Physiology (including cytology)</t>
  </si>
  <si>
    <t>IN - Informatika</t>
  </si>
  <si>
    <t>PO4-Sociální a kulturní výzvy-3. Kultura, hodnoty, identita a tradice-3.4 Religiozita-3.4.1 Reflexe role náboženství v současné české společnosti a v globálním kontextu</t>
  </si>
  <si>
    <t>Anatomy and morphology (plant science to be 1.6)</t>
  </si>
  <si>
    <t>JA - Elektronika a optoelektronika, elektrotechnika</t>
  </si>
  <si>
    <t>PO4-Sociální a kulturní výzvy-4. Rozvoj a uplatnění lidského potenciálu-4.1 Výchova, vzdělání, celoživotní učení-4.1.1 Stanovit nové vzdělávací a výchovné cíle</t>
  </si>
  <si>
    <t>Medicinal chemistry</t>
  </si>
  <si>
    <t>JB - Senzory, čidla, měření a regulace</t>
  </si>
  <si>
    <t>PO4-Sociální a kulturní výzvy-4. Rozvoj a uplatnění lidského potenciálu-4.1 Výchova, vzdělání, celoživotní učení-4.1.2 Ustavit plně funkční systém celoživotního vzdělávání</t>
  </si>
  <si>
    <t>Toxicology</t>
  </si>
  <si>
    <t>JC - Počítačový hardware a software</t>
  </si>
  <si>
    <t>PO4-Sociální a kulturní výzvy-4. Rozvoj a uplatnění lidského potenciálu-4.2 Trh práce a politika zaměstnanosti-4.2.1 Politika zaměstnanosti zvyšující kompetence pracovní síly a rozšiřující absorpční kapacitu trhu práce</t>
  </si>
  <si>
    <t>Pathology</t>
  </si>
  <si>
    <t>JD - Využití počítačů, robotika a její aplikace</t>
  </si>
  <si>
    <t>PO4-Sociální a kulturní výzvy-4. Rozvoj a uplatnění lidského potenciálu-4.3 Ochrana a podpora lidského zdraví-4.3.1 Efektivní fungování nadresortního systému ochrany a podpory zdraví populace</t>
  </si>
  <si>
    <t>Cardiac and Cardiovascular systems</t>
  </si>
  <si>
    <t>JG - Hutnictví, kovové materiály</t>
  </si>
  <si>
    <t>JE - Nejaderná energetika, spotřeba a užití energie</t>
  </si>
  <si>
    <t>PO4-Sociální a kulturní výzvy-5. Člověk, věda a nové technologie-5.1 Možnosti a podmínky rozvoje výzkumu, vývoje a inovací-5.1.1 Analýza účinků vědění v sociálním systému ČR</t>
  </si>
  <si>
    <t>Endocrinology and metabolism (including diabetes, hormones)</t>
  </si>
  <si>
    <t>JH - Keramika, žáruvzdorné materiály a skla</t>
  </si>
  <si>
    <t>JF - Jaderná energetika</t>
  </si>
  <si>
    <t>PO4-Sociální a kulturní výzvy-5. Člověk, věda a nové technologie-5.2 Adaptabilita člověka a společnosti na nové technologie-5.2.1 Adaptace na nové technologie</t>
  </si>
  <si>
    <t>Respiratory systems</t>
  </si>
  <si>
    <t>JI - Kompositní materiály</t>
  </si>
  <si>
    <t>PO5-Zdravá populace-1. Vznik a rozvoj chorob-1.1 Metabolické a endokrinní choroby-1.1.1 Etiologie a patofyziologie inzulínové rezistence</t>
  </si>
  <si>
    <t>Oncology</t>
  </si>
  <si>
    <t>JJ - Ostatní materiály</t>
  </si>
  <si>
    <t>PO5-Zdravá populace-1. Vznik a rozvoj chorob-1.1 Metabolické a endokrinní choroby-1.1.2 Etiologie a patogeneze imunitně zprostředkovaných endokrinních chorob</t>
  </si>
  <si>
    <t>Hematology</t>
  </si>
  <si>
    <t>JK - Koroze a povrchové úpravy materiálu</t>
  </si>
  <si>
    <t>PO5-Zdravá populace-1. Vznik a rozvoj chorob-1.1 Metabolické a endokrinní choroby-1.1.3 Patogeneze a léčba komplikací diabetu</t>
  </si>
  <si>
    <t>Otorhinolaryngology</t>
  </si>
  <si>
    <t>JL - Únava materiálu a lomová mechanika</t>
  </si>
  <si>
    <t>PO5-Zdravá populace-1. Vznik a rozvoj chorob-1.2 Nemoci oběhové soustavy-1.2.1 Objasnění etiologických faktorů a patofyziologických dějů ovlivňujících vznik a průběh kardiovaskulárních (KVO) a cerebrovaskulárních onemocnění (CVO)</t>
  </si>
  <si>
    <t>Ophthalmology</t>
  </si>
  <si>
    <t>JM - Inženýrské stavitelství</t>
  </si>
  <si>
    <t>PO5-Zdravá populace-1.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</si>
  <si>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Dentistry, oral surgery and medicine</t>
  </si>
  <si>
    <t>JN - Stavebnictví</t>
  </si>
  <si>
    <t>PO5-Zdravá populace-1. Vznik a rozvoj chorob-1.3 Nádorová onemocnění-1.3.1 Nádorová biologie ve vztahu k diagnostickým a terapeutickým cílům</t>
  </si>
  <si>
    <t>Paediatrics</t>
  </si>
  <si>
    <t>JO - Pozemní dopravní systémy a zařízení</t>
  </si>
  <si>
    <t>PO5-Zdravá populace-1. Vznik a rozvoj chorob-1.3 Nádorová onemocnění-1.3.2 Analýza vztahů hostitel-nádor jako prostředek individualizace diagnostiky a léčby</t>
  </si>
  <si>
    <t>Clinical neurology</t>
  </si>
  <si>
    <t>JP - Průmyslové procesy a zpracování</t>
  </si>
  <si>
    <t>PO5-Zdravá populace-1. Vznik a rozvoj chorob-1.4 Nervová a psychická onemocnění-1.4.1 Psychická a neurologická onemocnění</t>
  </si>
  <si>
    <t>Orthopaedics</t>
  </si>
  <si>
    <t>JQ - Strojní zařízení a nástroje</t>
  </si>
  <si>
    <t>PO5-Zdravá populace-1. Vznik a rozvoj chorob-1.4 Nervová a psychická onemocnění-1.4.2 Diagnostika onemocnění nervové soustavy[1]</t>
  </si>
  <si>
    <t>Surgery</t>
  </si>
  <si>
    <t>JR - Ostatní strojírenství</t>
  </si>
  <si>
    <t>PO5-Zdravá populace-1. Vznik a rozvoj chorob-1.4 Nervová a psychická onemocnění-1.4.3 Vyšší efektivita léčebných postupů u onemocnění nervové soustavy</t>
  </si>
  <si>
    <t>Transplantation</t>
  </si>
  <si>
    <t>JS - Řízení spolehlivosti a kvality, zkušebnictví</t>
  </si>
  <si>
    <t>PO5-Zdravá populace-1. Vznik a rozvoj chorob-1.4 Nervová a psychická onemocnění-1.4.4 Zajištění kvality života u pacientů s onemocněním nervové soustavy</t>
  </si>
  <si>
    <t>Obstetrics and gynaecology</t>
  </si>
  <si>
    <t>JT - Pohon, motory a paliva</t>
  </si>
  <si>
    <t>PO5-Zdravá populace-1. Vznik a rozvoj chorob-1.5 Onemocnění pohybového aparátu a zánětlivá a imunologická onemocnění-1.5.1 Etiologie a patogeneze degenerativních a metabolických onemocnění pohybového aparátu</t>
  </si>
  <si>
    <t>Psychiatry</t>
  </si>
  <si>
    <t>JU - Aeronautika, aerodynamika, letadla</t>
  </si>
  <si>
    <t>PO5-Zdravá populace-1. Vznik a rozvoj chorob-1.5 Onemocnění pohybového aparátu a zánětlivá a imunologická onemocnění-1.5.2 Definování rizikových faktorů vzniku alergických onemocnění a identifikace nových cílů k cílené léčbě těchto chorob</t>
  </si>
  <si>
    <t>Dermatology and venereal diseases</t>
  </si>
  <si>
    <t>JV - Kosmické technologie</t>
  </si>
  <si>
    <t>PO5-Zdravá populace-1. Vznik a rozvoj chorob-1.6 Infekce-1.6.1 Etiologie a terapie významných infekčních onemocnění</t>
  </si>
  <si>
    <t>Urology and nephrology</t>
  </si>
  <si>
    <t>JW - Navigace, spojení, detekce a protiopatření</t>
  </si>
  <si>
    <t>PO5-Zdravá populace-2. Nové diagnostické a terapeutické metody-2.1 In vitro diagnostika-2.1.1 Prohloubení znalostí v oblasti-omických a vysokokapacitních metod</t>
  </si>
  <si>
    <t>General and internal medicine</t>
  </si>
  <si>
    <t>JY - Střelné zbraně, munice, výbušniny, bojová vozidla</t>
  </si>
  <si>
    <t>PO5-Zdravá populace-2. Nové diagnostické a terapeutické metody-2.1 In vitro diagnostika-2.1.2 Nové technologie IVD</t>
  </si>
  <si>
    <t>Gastroenterology and hepatology</t>
  </si>
  <si>
    <t>PO5-Zdravá populace-2. Nové diagnostické a terapeutické metody-2.2 Nízkomolekulární léčiva-2.2.1 Nové nízkomolekulární sloučeniny</t>
  </si>
  <si>
    <t>Andrology</t>
  </si>
  <si>
    <t>PO5-Zdravá populace-2. Nové diagnostické a terapeutické metody-2.2 Nízkomolekulární léčiva-2.2.2 Identifikace nových terapeutických cílů, nové metody a postupy pro biologické testování</t>
  </si>
  <si>
    <t>Critical care medicine and Emergency medicine</t>
  </si>
  <si>
    <t>PO5-Zdravá populace-2. Nové diagnostické a terapeutické metody-2.3 Biologická léčiva včetně vakcín-2.3.1 Nové vakcíny pro prevenci a léčbu nemocí a závislostí</t>
  </si>
  <si>
    <t>Anaesthesiology</t>
  </si>
  <si>
    <t>PO5-Zdravá populace-2. Nové diagnostické a terapeutické metody-2.4 Drug delivery systémy-2.4.1 Vývoj nových nosičů pro řízené uvolňování a transport léčiv</t>
  </si>
  <si>
    <t>Radiology, nuclear medicine and medical imaging</t>
  </si>
  <si>
    <t>PO5-Zdravá populace-2. Nové diagnostické a terapeutické metody-2.4 Drug delivery systémy-2.4.2 Systémy pro překonávání biologických bariér a chemorezistentních onemocnění</t>
  </si>
  <si>
    <t>Allergy</t>
  </si>
  <si>
    <t>PO5-Zdravá populace-2. Nové diagnostické a terapeutické metody-2.5 Genová, buněčná terapie a tkáňové náhrady-2.5.1 Zdroje pro buněčnou a tkáňovou terapii</t>
  </si>
  <si>
    <t>Rheumatology</t>
  </si>
  <si>
    <t>PO5-Zdravá populace-2. Nové diagnostické a terapeutické metody-2.5 Genová, buněčná terapie a tkáňové náhrady-2.5.2 Metody pro diferenciaci a genovou modifikaci buněk/tkání</t>
  </si>
  <si>
    <t>Geriatrics and gerontology</t>
  </si>
  <si>
    <t>PO5-Zdravá populace-2. Nové diagnostické a terapeutické metody-2.5 Genová, buněčná terapie a tkáňové náhrady-2.5.3 Biomateriály</t>
  </si>
  <si>
    <t>Integrative and complementary medicine (alternative practice systems)</t>
  </si>
  <si>
    <t>PO5-Zdravá populace-2. Nové diagnostické a terapeutické metody-2.6 Vývoj nových lékařských přístrojů a zařízení-2.6.1 Elektrické a magnetické mapování a stimulace</t>
  </si>
  <si>
    <t>Other clinical medicine subjects</t>
  </si>
  <si>
    <t>PO5-Zdravá populace-2. Nové diagnostické a terapeutické metody-2.6 Vývoj nových lékařských přístrojů a zařízení-2.6.2 Endovaskulární postupy</t>
  </si>
  <si>
    <t>Social biomedical sciences (includes family planning, sexual health, psycho-oncology, political and social effects of biomedical research)</t>
  </si>
  <si>
    <t>PO5-Zdravá populace-2. Nové diagnostické a terapeutické metody-2.6 Vývoj nových lékařských přístrojů a zařízení-2.6.3 Navigační a robotické systémy, neurostimulátory. Zpřesnění a kontrola invazivních technik</t>
  </si>
  <si>
    <t>Epidemiology</t>
  </si>
  <si>
    <t>PO5-Zdravá populace-2. Nové diagnostické a terapeutické metody-2.7 Inovativní chirurgické postupy včetně transplantace-2.7.1 Chirurgické postupy a transplantace</t>
  </si>
  <si>
    <t>Infectious Diseases</t>
  </si>
  <si>
    <t>PO5-Zdravá populace-2. Nové diagnostické a terapeutické metody-2.7 Inovativní chirurgické postupy včetně transplantace-2.7.2 Neinvazivní léčba</t>
  </si>
  <si>
    <t>Public and environmental health</t>
  </si>
  <si>
    <t>PO5-Zdravá populace-3. Epidemiologie a prevence nejzávažnějších chorob-3.1 Metabolické a endokrinní choroby-3.1.1 Zhodnocení vlivu preventivních opatření na vznik nejčastějších metabolických poruch</t>
  </si>
  <si>
    <t>Occupational health</t>
  </si>
  <si>
    <t>PO5-Zdravá populace-3. Epidemiologie a prevence nejzávažnějších chorob-3.2 Nemoci oběhové soustavy-3.2.1 Populační studie: data o onemocněních</t>
  </si>
  <si>
    <t>Sport and fitness sciences</t>
  </si>
  <si>
    <t>PO5-Zdravá populace-3. Epidemiologie a prevence nejzávažnějších chorob-3.2 Nemoci oběhové soustavy-3.2.2 Populační intervence, zhodnocení vlivu preventivních opatření</t>
  </si>
  <si>
    <t>Nursing</t>
  </si>
  <si>
    <t>PO5-Zdravá populace-3. Epidemiologie a prevence nejzávažnějších chorob-3.3 Nádorová onemocnění-3.3.1 Skríning a prevence výskytu nádorů</t>
  </si>
  <si>
    <t>Nutrition, Dietetics</t>
  </si>
  <si>
    <t>PO5-Zdravá populace-3. Epidemiologie a prevence nejzávažnějších chorob-3.3 Nádorová onemocnění-3.3.2 Identifikace rizikových faktorů a jedinců v populacích</t>
  </si>
  <si>
    <t>Tropical medicine</t>
  </si>
  <si>
    <t>PO5-Zdravá populace-3. Epidemiologie a prevence nejzávažnějších chorob-3.4 Nervová a psychická onemocnění-3.4.1 Populační studie: data o onemocněních</t>
  </si>
  <si>
    <t>Parasitology</t>
  </si>
  <si>
    <t>PO5-Zdravá populace-3. Epidemiologie a prevence nejzávažnějších chorob-3.4 Nervová a psychická onemocnění-3.4.2 Populační intervence, zhodnocení vlivu preventivních opatření</t>
  </si>
  <si>
    <t>Medical ethics</t>
  </si>
  <si>
    <t>PO5-Zdravá populace-3. Epidemiologie a prevence nejzávažnějších chorob-3.5 Nemoci pohybového aparátu a zánětlivá a imunologická onemocnění-3.5.1 Epidemiologie degenerativních a metabolických onemocnění pohybového aparátu</t>
  </si>
  <si>
    <t>Substance abuse</t>
  </si>
  <si>
    <t>PO5-Zdravá populace-3. Epidemiologie a prevence nejzávažnějších chorob-3.6. Závislosti-3.6.1 Vazby</t>
  </si>
  <si>
    <t>Health-related biotechnology</t>
  </si>
  <si>
    <t>PO5-Zdravá populace-3. Epidemiologie a prevence nejzávažnějších chorob-3.6. Závislosti-3.6.2 Společenský dopad</t>
  </si>
  <si>
    <t>Technologies involving the manipulation of cells, tissues, organs or the whole organism (assisted reproduction)</t>
  </si>
  <si>
    <t>PO5-Zdravá populace-3. Epidemiologie a prevence nejzávažnějších chorob-3.7 Infekce-3.7.1 Epidemiologie infekčních nemocí</t>
  </si>
  <si>
    <t>Technologies involving identifying the functioning of DNA, proteins and enzymes and how they influence the onset of disease and maintenance of well-being (gene-based diagnostics and therapeutic interventions
 (pharmacogenomics, gene-based therapeutics)</t>
  </si>
  <si>
    <t>PO5-Zdravá populace-3. Epidemiologie a prevence nejzávažnějších chorob-3.7 Infekce-3.7.2 Tuzemské a importované potraviny jako zdroj infekcí</t>
  </si>
  <si>
    <t>Biomaterials (as related to medical implants, devices, sensors)</t>
  </si>
  <si>
    <t>PO6-Bezpečná společnost -1. Bezpečnost občanů-1.1 Ochrana obyvatelstva-1.1.1 Podpora opatření a úkolů ochrany obyvatelstva</t>
  </si>
  <si>
    <t>Medical biotechnology related ethics</t>
  </si>
  <si>
    <t>PO6-Bezpečná společnost-1. Bezpečnost občanů-1.1 Ochrana obyvatelstva-1.1.2 Zdokonalování služeb a prostředků ochrany</t>
  </si>
  <si>
    <t>Forensic science</t>
  </si>
  <si>
    <t>PO6-Bezpečná společnost-1. Bezpečnost občanů-1.1 Ochrana obyvatelstva-1.1.3 Bezpečnost měst a obcí, informování, vzdělávání a motivace občanů</t>
  </si>
  <si>
    <t>Other medical science</t>
  </si>
  <si>
    <t>PO6-Bezpečná společnost-1. Bezpečnost občanů-1.2 Ochrana před kriminalitou, extremismem a terorismem-1.2.1 Vytváření účinných metod analýzy druhů a rozšíření kriminality a implementace efektivních nástrojů jejího potlačování</t>
  </si>
  <si>
    <t>Agriculture</t>
  </si>
  <si>
    <t>PO6-Bezpečná společnost-1. Bezpečnost občanů-1.2 Ochrana před kriminalitou, extremismem a terorismem-1.2.2 Minimalizace kybernetické kriminality a zneužívání informací</t>
  </si>
  <si>
    <t>Forestry</t>
  </si>
  <si>
    <t>PO6-Bezpečná společnost-2. Bezpečnost kritických infrastruktur a zdrojů-2.1 Ochrana, odolnost a obnova kritických infrastruktur-2.1.1 Rozvoj alternativních a nouzových krizových procesů</t>
  </si>
  <si>
    <t>Fishery</t>
  </si>
  <si>
    <t>PO6-Bezpečná společnost-2. Bezpečnost kritických infrastruktur a zdrojů-2.1 Ochrana, odolnost a obnova kritických infrastruktur-2.1.2 Zvyšování odolnosti KI</t>
  </si>
  <si>
    <t>Soil science</t>
  </si>
  <si>
    <t>PO6-Bezpečná společnost-2. Bezpečnost kritických infrastruktur a zdrojů-2.1 Ochrana, odolnost a obnova kritických infrastruktur-2.1.3 Zajištění a rozvoj interoperability KI</t>
  </si>
  <si>
    <t>Horticulture, viticulture</t>
  </si>
  <si>
    <t>PO6-Bezpečná společnost-2. Bezpečnost kritických infrastruktur a zdrojů-2.1 Ochrana, odolnost a obnova kritických infrastruktur-2.1.4 Účinná detekce a identifikace hrozeb</t>
  </si>
  <si>
    <t>Agronomy, plant breeding and plant protection; (Agricultural biotechnology to be 4.4)</t>
  </si>
  <si>
    <t>PO6-Bezpečná společnost-2. Bezpečnost kritických infrastruktur a zdrojů-2.1 Ochrana, odolnost a obnova kritických infrastruktur-2.1.5 Rozvoj ICT, telematiky a kybernetické ochrany KI</t>
  </si>
  <si>
    <t>Animal and dairy science; (Animal biotechnology to be 4.4)</t>
  </si>
  <si>
    <t>PO6-Bezpečná společnost-2. Bezpečnost kritických infrastruktur a zdrojů-2.2 Komunikace a vazby mezi kritickými infrastrukturami-2.2.1 Vzájemné závislosti systémů KI</t>
  </si>
  <si>
    <t>Pets</t>
  </si>
  <si>
    <t>PO6-Bezpečná společnost-2. Bezpečnost kritických infrastruktur a zdrojů-2.2 Komunikace a vazby mezi kritickými infrastrukturami-2.2.2 Informační podpora pro detekci možných nepříznivých ovlivnění</t>
  </si>
  <si>
    <t>Husbandry</t>
  </si>
  <si>
    <t>PO6-Bezpečná společnost-3. Krizové řízení a bezpečnostní politika-3.1 Rozvoj bezpečnostní politiky státu a bezpečnostního systému ČR-3.1.1 Vyhodnocení efektivity strategických řídicích a hodnotících dokumentů v oblasti bezpečnosti</t>
  </si>
  <si>
    <t>Veterinary science</t>
  </si>
  <si>
    <t>PO6-Bezpečná společnost-3. Krizové řízení a bezpečnostní politika-3.1 Rozvoj bezpečnostní politiky státu a bezpečnostního systému ČR-3.1.2 Podpora adaptability bezpečnostního systému ČR na změny v bezpečnostním prostředí a vznikající nové bezpečnostní hrozby</t>
  </si>
  <si>
    <t>Agricultural biotechnology and food biotechnology</t>
  </si>
  <si>
    <t>PO6-Bezpečná společnost-3. Krizové řízení a bezpečnostní politika-3.2 Hodnocení hrozeb a rizik, tvorba a rozvíjení scénářů, postupů a opatření-3.2.1 Analýza bezpečnostních hrozeb a tvorba scénářů vývoje bezpečnostní situace ve světě, Evropě a ČR</t>
  </si>
  <si>
    <t>GM technology (crops and livestock), livestock cloning, marker assisted selection, diagnostics (DNA chips and biosensing devices for the early/accurate detection of diseases) biomass feedstock production technologies, biopharming</t>
  </si>
  <si>
    <t>PO6-Bezpečná společnost-3. Krizové řízení a bezpečnostní politika-3.2 Hodnocení hrozeb a rizik, tvorba a rozvíjení scénářů, postupů a opatření-3.2.2 Podpora specifických oblastí bezpečnosti</t>
  </si>
  <si>
    <t>Agricultural biotechnology related ethics</t>
  </si>
  <si>
    <t>PO6-Bezpečná společnost-3. Krizové řízení a bezpečnostní politika-3.3 Systémy analýzy, prevence, odezvy a obnovy-3.3.1 Zlepšení systémů získávání a třídění bezpečnostních informací</t>
  </si>
  <si>
    <t>Other agricultural sciences</t>
  </si>
  <si>
    <t>PO6-Bezpečná společnost-3. Krizové řízení a bezpečnostní politika-3.3 Systémy analýzy, prevence, odezvy a obnovy-3.3.2 Analýza bezpečnostních informací</t>
  </si>
  <si>
    <t>Psychology (including human - machine relations)</t>
  </si>
  <si>
    <t>PO6-Bezpečná společnost-3. Krizové řízení a bezpečnostní politika-3.3 Systémy analýzy, prevence, odezvy a obnovy-3.3.3 Zdokonalování účinnosti bezpečnostního systému a krizového řízení</t>
  </si>
  <si>
    <t>Psychology, special (including therapy for learning, speech, hearing, visual and other physical and mental disabilities);</t>
  </si>
  <si>
    <t>PO6-Bezpečná společnost-3. Krizové řízení a bezpečnostní politika-3.3 Systémy analýzy, prevence, odezvy a obnovy-3.3.4 Zdokonalení systémů pro podporu obnovy</t>
  </si>
  <si>
    <t>Cognitive sciences</t>
  </si>
  <si>
    <t>PO6-Bezpečná společnost-3. Krizové řízení a bezpečnostní politika-3.4 Legislativní a právní problémy-3.4.1 Legislativní postupy a opatření v případě ohrožení vnitřní bezpečnosti státu, mimořádných přírodních a antropogenních událostí a krizových situací</t>
  </si>
  <si>
    <t>Economic Theory</t>
  </si>
  <si>
    <t>PO6-Bezpečná společnost-4. Obrana, obranyschopnost a nasazení ozbrojených sil-4.1 Rozvoj schopností ozbrojených sil-4.1.1 Vývoj nových zbraňových a obranných systémů</t>
  </si>
  <si>
    <t>Applied Economics, Econometrics</t>
  </si>
  <si>
    <t>PO6-Bezpečná společnost-4. Obrana, obranyschopnost a nasazení ozbrojených sil-4.1 Rozvoj schopností ozbrojených sil-4.1.2 Příprava, mobilita a udržitelnost sil</t>
  </si>
  <si>
    <t>Industrial relations</t>
  </si>
  <si>
    <t>PO6-Bezpečná společnost-4. Obrana, obranyschopnost a nasazení ozbrojených sil-4.1 Rozvoj schopností ozbrojených sil-4.1.3 Podpora velení a řízení</t>
  </si>
  <si>
    <t>Business and management</t>
  </si>
  <si>
    <t>PO6-Bezpečná společnost-4. Obrana, obranyschopnost a nasazení ozbrojených sil-4.1 Rozvoj schopností ozbrojených sil-4.1.4 Rozvoj komunikačních a informačních systémů a kybernetická obrana</t>
  </si>
  <si>
    <t>Accounting</t>
  </si>
  <si>
    <t>Finance</t>
  </si>
  <si>
    <t>Education, general; including training, pedagogy, didactics [and education systems]</t>
  </si>
  <si>
    <t>Education, special (to gifted persons, those with learning disabilities)</t>
  </si>
  <si>
    <t>1. Využití (aplikace) nových poznatků z oblasti tzv. General Purpose Technologies - 1.1 GPTs pro inovace procesů, produktů a služeb-1.1.1 Dosáhnout nových užitných vlastností produktů s využitím nových poznatků v oblasti GPTs</t>
  </si>
  <si>
    <t>Sociology</t>
  </si>
  <si>
    <t>1. Využití (aplikace) nových poznatků z oblasti tzv. General Purpose Technologies - 1.1 GPTs pro inovace procesů, produktů a služeb-1.1.2 Zvýšit efektivnost, bezpečnost, udržitelnost a spolehlivost procesů (včetně snížení energetické a materiálové náročnosti) s využitím GPTs</t>
  </si>
  <si>
    <t>Demography</t>
  </si>
  <si>
    <t>1. Využití (aplikace) nových poznatků z oblasti tzv. General Purpose Technologies - 1.1 GPTs pro inovace procesů, produktů a služeb-1.1.3 Zefektivnit nabízené služby i procesy v sektoru služeb s využitím GPTs</t>
  </si>
  <si>
    <t>Social topics (Women´s and gender studies; Social issues; Family studies; Social work)</t>
  </si>
  <si>
    <t>1. Využití (aplikace) nových poznatků z oblasti tzv. General Purpose Technologies - 1.1 GPTs pro inovace procesů, produktů a služeb-1.1.4 Zefektivnit služby i procesy ve veřejném sektoru s využitím GPTs</t>
  </si>
  <si>
    <t>Antropology, ethnology</t>
  </si>
  <si>
    <t>2. Posílení udržitelnosti výroby a dalších ekonomických aktivit - 2.1 Úspornost, efektivita a adaptabilita-2.1.1 Zvýšit úspornost, efektivitu a adaptabilitu v dopravě – dopravních a manipulačních systémech i výrobě dopravních prostředků tak, aby tato odvětví byla globálně konkurenceschopná</t>
  </si>
  <si>
    <t>Law</t>
  </si>
  <si>
    <t>2. Posílení udržitelnosti výroby a dalších ekonomických aktivit - 2.1 Úspornost, efektivita a adaptabilita-2.1.2 Zvýšit úspornost, efektivitu a adaptabilitu ve strojírenství pro posílení globální konkurenceschopnosti v tomto odvětví</t>
  </si>
  <si>
    <t>Criminology, penology</t>
  </si>
  <si>
    <t>2. Posílení udržitelnosti výroby a dalších ekonomických aktivit - 2.1 Úspornost, efektivita a adaptabilita-2.1.3 Zvýšit úspornost, efektivitu a adaptabilitu v elektrotechnice, včetně IT průmyslu a služeb pro posílení globální konkurenceschopnosti v tomto odvětví</t>
  </si>
  <si>
    <t>Political science</t>
  </si>
  <si>
    <t>2. Posílení udržitelnosti výroby a dalších ekonomických aktivit - 2.1 Úspornost, efektivita a adaptabilita-2.1.4 Zvýšit adaptabilitu produktů prostřednictvím interdisciplinárně zaměřeného výzkumu</t>
  </si>
  <si>
    <t>Public administration</t>
  </si>
  <si>
    <t>2. Posílení udržitelnosti výroby a dalších ekonomických aktivit - 2.2 Užitné vlastnosti produktů a služeb-2.2.1 Inovovat výrobky v odvětvích rozhodujících pro export prostřednictvím společných aktivit výrobní a výzkumné sféry</t>
  </si>
  <si>
    <t>Organisation theory</t>
  </si>
  <si>
    <t>2. Posílení udržitelnosti výroby a dalších ekonomických aktivit - 2.2 Užitné vlastnosti produktů a služeb-2.2.2 Posílit konkurenceschopnost produktů a služeb prostřednictvím zvyšování jejich užitných vlastnosti</t>
  </si>
  <si>
    <t>Cultural and economic geography</t>
  </si>
  <si>
    <t>3. Posílení bezpečnosti a spolehlivosti - 3.1 Bezpečnost a spolehlivost produktů a služeb-3.1.1 Zavést komplexní přístup k bezpečnosti a spolehlivosti výrobků</t>
  </si>
  <si>
    <t>Urban studies (planning and development)</t>
  </si>
  <si>
    <t>3. Posílení bezpečnosti a spolehlivosti - 3.1 Bezpečnost a spolehlivost produktů a služeb-3.1.2 Zvýšit spolehlivost a bezpečnost síťových systémů prostřednictvím rozvoje a zavedení chytrých sítí</t>
  </si>
  <si>
    <t>Transport planning and social aspects of transport (transport engineering to be 2.1)</t>
  </si>
  <si>
    <t>3. Posílení bezpečnosti a spolehlivosti - 3.2 Bezpečnost a spolehlivost procesů-3.2.1 Dosáhnout trvale vysokého stupně ochrany dat a zabezpečení komunikace v dynamicky se měnícím prostředí</t>
  </si>
  <si>
    <t>Environmental sciences (social aspects)</t>
  </si>
  <si>
    <t>3. Posílení bezpečnosti a spolehlivosti - 3.2 Bezpečnost a spolehlivost procesů-3.2.2 Rozšířit využití a zvýšit kvalitu automatického řízení a robotizace</t>
  </si>
  <si>
    <t>Journalism</t>
  </si>
  <si>
    <t>3. Posílení bezpečnosti a spolehlivosti - 3.2 Bezpečnost a spolehlivost procesů-3.2.3 Zvýšit kvalitu monitoringu procesů a systémů včasné výstrahy</t>
  </si>
  <si>
    <t>Media and socio-cultural communication</t>
  </si>
  <si>
    <t>3. Posílení bezpečnosti a spolehlivosti - 3.2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</si>
  <si>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Information science (social aspects)</t>
  </si>
  <si>
    <t>4. Mapování a analýza konkurenčních výhod - 4.1 Identifikace nových příležitostí konkurenční výhody-4.1.1 Včasně identifikovat ekonomické příležitosti prostřednictvím kontinuálního monitorování a vyhodnocování globálních trendů</t>
  </si>
  <si>
    <t>Library science</t>
  </si>
  <si>
    <t>1. Udržitelná energetika - 1.1 Obnovitelné zdroje energie-1.1.1 Vývoj ekonomicky efektivní solární energetiky</t>
  </si>
  <si>
    <t>Other social sciences</t>
  </si>
  <si>
    <t>1. Udržitelná energetika - 1.1 Obnovitelné zdroje energie-1.1.2 Vývoj ekonomicky efektivního využití geotermální energie</t>
  </si>
  <si>
    <t>Social sciences, interdisciplinary</t>
  </si>
  <si>
    <t>1. Udržitelná energetika - 1.1 Obnovitelné zdroje energie-1.1.3 Vývoj ekonomicky efektivního využití biomasy</t>
  </si>
  <si>
    <t>History (history of science and technology to be 6.3, history of specific sciences to be under the respective headings)</t>
  </si>
  <si>
    <t>1. Udržitelná energetika - 1.2 Jaderné zdroje energie-1.2.1 Efektivní dlouhodobé využití současných jaderných elektráren</t>
  </si>
  <si>
    <t>Archaeology</t>
  </si>
  <si>
    <t>1. Udržitelná energetika - 1.2 Jaderné zdroje energie-1.2.2 Podpora bezpečnosti jaderných zařízení</t>
  </si>
  <si>
    <t>General language studies</t>
  </si>
  <si>
    <t>1. Udržitelná energetika - 1.2 Jaderné zdroje energie-1.2.3 Výzkum zajišťující podporu výstavby a provozu nových ekonomicky efektivních a bezpečných bloků</t>
  </si>
  <si>
    <t>Specific languages</t>
  </si>
  <si>
    <t>1. Udržitelná energetika - 1.2 Jaderné zdroje energie-1.2.4 Výzkum a vývoj palivového cyklu</t>
  </si>
  <si>
    <t>Linguistics</t>
  </si>
  <si>
    <t>1. Udržitelná energetika - 1.2 Jaderné zdroje energie-1.2.5 Ukládání radioaktivního odpadu a použitého paliva</t>
  </si>
  <si>
    <t>General literature studies</t>
  </si>
  <si>
    <t>1. Udržitelná energetika - 1.2 Jaderné zdroje energie-1.2.6. Výzkum a vývoj v oblasti reaktorů IV. generace, zejména efektivních a bezpečných rychlých reaktorů</t>
  </si>
  <si>
    <t>Literary theory</t>
  </si>
  <si>
    <t>1. Udržitelná energetika - 1.3 Fosilní zdroje energie-1.3.1 Ekonomicky efektivní a ekologická fosilní energetika a teplárenství</t>
  </si>
  <si>
    <t>Specific literatures</t>
  </si>
  <si>
    <t>1. Udržitelná energetika-1.4 Elektrické sítě včetně akumulace energie-1.4.1 Kapacita, spolehlivost a bezpečnost páteřních přenosových sítí elektřiny</t>
  </si>
  <si>
    <t>Philosophy, History and Philosophy of science and technology</t>
  </si>
  <si>
    <t>1. Udržitelná energetika-1.4 Elektrické sítě včetně akumulace energie-1.4.2 Modifikace sítí pro „demand-side management“</t>
  </si>
  <si>
    <t>Ethics (except ethics related to specific subfields)</t>
  </si>
  <si>
    <t>1. Udržitelná energetika-1.4 Elektrické sítě včetně akumulace energie-1.4.3 Akumulace elektrické energie včetně využití vodní energie</t>
  </si>
  <si>
    <t>Theology</t>
  </si>
  <si>
    <t>1. Udržitelná energetika-1.4 Elektrické sítě včetně akumulace energie-1.4.4 Bezpečnost a odolnost distribučních sítí</t>
  </si>
  <si>
    <t>Religious studies</t>
  </si>
  <si>
    <t>1. Udržitelná energetika-1.5 Výroba a distribuce tepla/chladu, včetně kogenerace a trigenerace-1.5.1 Odběr tepla z elektráren v základním zatížení</t>
  </si>
  <si>
    <t>Arts, Art history</t>
  </si>
  <si>
    <t>1. Udržitelná energetika-1.5 Výroba a distribuce tepla/chladu, včetně kogenerace a trigenerace-1.5.2 Vysokoúčinná kogenerace (trigenerace) ve zdrojích SCZT v provozech s dílčím zatížením (systémové služby)</t>
  </si>
  <si>
    <t>Architectural design</t>
  </si>
  <si>
    <t>1. Udržitelná energetika-1.5 Výroba a distribuce tepla/chladu, včetně kogenerace a trigenerace-1.5.3 Distribuovaná kombinovaná výroba elektřiny, tepla a chladu ze všech typů zdrojů</t>
  </si>
  <si>
    <t>Performing arts studies (Musicology, Theater science, Dramaturgy)</t>
  </si>
  <si>
    <t>1. Udržitelná energetika-1.5 Výroba a distribuce tepla/chladu, včetně kogenerace a trigenerace-1.5.4 Přenos a akumulace tepla</t>
  </si>
  <si>
    <t>Folklore studies</t>
  </si>
  <si>
    <t>1. Udržitelná energetika-1.5 Výroba a distribuce tepla/chladu, včetně kogenerace a trigenerace-1.5.5 Efektivní řízení úpravy vnitřního prostředí</t>
  </si>
  <si>
    <t>Studies on Film, Radio and Television</t>
  </si>
  <si>
    <t>1. Udržitelná energetika-1.5 Výroba a distribuce tepla/chladu, včetně kogenerace a trigenerace-1.5.6 Alternativní zdroje – využití odpadů</t>
  </si>
  <si>
    <t>Other Humanities and the Arts</t>
  </si>
  <si>
    <t>1. Udržitelná energetika-1.6 Energie v dopravě-1.6.1 Zvyšovat podíl kapalných biopaliv jako náhrada fosilních zdrojů</t>
  </si>
  <si>
    <t>1. Udržitelná energetika-1.6 Energie v dopravě-1.6.2 Zvyšovat podíl využití elektrické energie pro pohony jako náhrada fosilních zdrojů</t>
  </si>
  <si>
    <t>1. Udržitelná energetika-1.6 Energie v dopravě-1.6.3 Výhledově zavádět využití vodíku jako zdroje energie pro pohon v dopravě</t>
  </si>
  <si>
    <t>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</si>
  <si>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1. Udržitelná energetika-1.7 Systémový rozvoj energetiky ČR v kontextu rozvoje energetiky EU-1.7.2 Integrální koncepce rozvoje municipalit a regionů s ověřováním demonstračními projekty (vazba na SET Plan – Smart Cities a Smart Regions)</t>
  </si>
  <si>
    <t>2. Snižování energetické náročnosti hospodářství-2.1 Snižování energetické náročnosti hospodářství-2.1.1 Energetické bilance materiálů a paliv za plnou dobu cyklu</t>
  </si>
  <si>
    <t>2. Snižování energetické náročnosti hospodářství-2.1 Snižování energetické náročnosti hospodářství-2.1.2 Výzkum a vývoj nových energeticky úsporných průmyslových technologií</t>
  </si>
  <si>
    <t>2. Snižování energetické náročnosti hospodářství-2.1 Snižování energetické náročnosti hospodářství-2.1.3 Zvyšování užitné hodnoty a trvanlivosti staveb</t>
  </si>
  <si>
    <t>2. Snižování energetické náročnosti hospodářství-2.2 Nové technologie a postupy s potenciálním využitím v energetice-2.2.1 Zapojení VaV do mezinárodních aktivit v oblasti využití jaderné fúze</t>
  </si>
  <si>
    <t>2. Snižování energetické náročnosti hospodářství-2.2 Nové technologie a postupy s potenciálním využitím v energetice-2.2.2 Nové metody a metodiky v oblasti diagnostiky pro zvyšování spolehlivosti, bezpečnosti a životnosti energetických zařízení</t>
  </si>
  <si>
    <t>2. Snižování energetické náročnosti hospodářství-2.2 Nové technologie a postupy s potenciálním využitím v energetice-2.2.3 Biotechnologie, bioinženýrství a genetika</t>
  </si>
  <si>
    <t>3. Materiálová základna-3.1 Pokročilé materiály-3.1.1 Dlouhodobá perspektiva zajištění surovin pro ekonomiku ČR</t>
  </si>
  <si>
    <t>3. Materiálová základna-3.1 Pokročilé materiály-3.1.2 Pokročilé materiály pro konkurenceschopnost</t>
  </si>
  <si>
    <t>3. Materiálová základna-3.1 Pokročilé materiály-3.1.3 Inovace a udržitelnost klasických materiálů</t>
  </si>
  <si>
    <t>3. Materiálová základna-3.1 Pokročilé materiály-3.1.4 Využití nanomateriálů a nanotechnologií</t>
  </si>
  <si>
    <t>1. Přírodní zdroje-1.1 Biodiverzita-1.1.1 Tvorba sítě chráněných území, zahrnujících i nově vytvořené antropogenní biotopy, schopné udržet metapopulace ohrožených druhů</t>
  </si>
  <si>
    <t>1. Přírodní zdroje-1.1 Biodiverzita-1.1.2 Vytvoření efektivních typů opatření k udržení přírodních a přírodě blízkých biotopů</t>
  </si>
  <si>
    <t>1. Přírodní zdroje-1.1 Biodiverzita-1.1.3 Zjištění trendů změn biodiverzity v závislosti na změnách přírodního prostředí včetně vlivu invazních druhů</t>
  </si>
  <si>
    <t>1. Přírodní zdroje-1.1 Biodiverzita-1.1.4 Hodnocení, mapování a kategorizace ekosystémových služeb včetně vytvoření nástrojů hodnocení jejich věcné správnosti a praktické využitelnosti</t>
  </si>
  <si>
    <t>1. Přírodní zdroje-1.2 Voda-1.2.1 Snížení znečištění vod z bodových a nebodových zdrojů a udržitelné užívání vodních zdrojů</t>
  </si>
  <si>
    <t>1. Přírodní zdroje-1.3 Půda-1.3.1 Zvyšování obsahu stabilní organické hmoty a podpora funkční diverzity půdních organismů při současném zachování produkčních vlastností půd</t>
  </si>
  <si>
    <t>1. Přírodní zdroje-1.3 Půda-1.3.3 Zvyšování retenční schopnosti půd mokřadů a zavádění retenčních pásů</t>
  </si>
  <si>
    <t>1. Přírodní zdroje-1.4 Ovzduší-1.4.1 Omezení emisí znečišťujících látek z antropogenních zdrojů</t>
  </si>
  <si>
    <t>1. Přírodní zdroje-1.4 Ovzduší-1.4.2 Mechanismy šíření a depozice znečišťujících látek</t>
  </si>
  <si>
    <t>1. Přírodní zdroje-1.5 Nerostné zdroje a vlivy těžby na životní prostředí-1.5.1 Posílení udržitelnosti zásobování nerostnými surovinami</t>
  </si>
  <si>
    <t>2. Globální změny-2.1 Metody mitigace a adaptace na globální a lokální změny-2.1.1 Návrh adaptačních opatření v jednotlivých sektorech hospodářství ČR a návrh nástrojů pro snižování emisí GHG</t>
  </si>
  <si>
    <t>2. Globální změny-2.2 Biogeochemické cykly dusíku a fosforu-2.2.1 Optimalizovat toky reaktivních forem dusíku a fosforu (Nr a Pr)</t>
  </si>
  <si>
    <t>2. Globální změny-2.3 Nebezpečné látky v životním prostředí-2.3.1 Životní prostředí a zdraví</t>
  </si>
  <si>
    <t>3. Udržitelný rozvoj krajiny a lidských sídel-3.1 Zelená infrastruktura – stabilní struktura krajiny-3.1.1 Vytvoření koncepčních nástrojů plánování krajiny</t>
  </si>
  <si>
    <t>3. Udržitelný rozvoj krajiny a lidských sídel-3.2 Zemědělství a lesnictví-3.2.1 Získání prakticky využitelných poznatků pro efektivní zemědělskou produkci v ekologicky a ekonomicky dlouhodobě udržitelných systémech hospodaření na půdě</t>
  </si>
  <si>
    <t>3. Udržitelný rozvoj krajiny a lidských sídel-3.3 Urbanizmus a inteligentní lidská sídla-3.3.1 Návrh moderních metod a systémů budování a provozu inteligentních lidských sídel s minimálními dopady na životní prostředí</t>
  </si>
  <si>
    <t>4. Environmentální technologie a ekoinovace-4.1 Technologie, techniky a materiály přátelské k životnímu prostředí-4.1.1 Technologie a výrobky zvyšující celkovou účinnost využití primárních zdrojů</t>
  </si>
  <si>
    <t>4. Environmentální technologie a ekoinovace-4.2 Biotechnologie, materiálově, energeticky a emisně efektivní technologie, výrobky a služby-4.2.1 Získat kvalitativně nové primární produkty využitím biotechnologických metod</t>
  </si>
  <si>
    <t>4. Environmentální technologie a ekoinovace-4.2 Biotechnologie, materiálově, energeticky a emisně efektivní technologie, výrobky a služby-4.2.2 Připravit biotechnologické postupy pro komplexní bezodpadové využití biomasy</t>
  </si>
  <si>
    <t>4. Environmentální technologie a ekoinovace-4.3 Minimalizace tvorby odpadů a jejich znovuvyužití-4.3.1 Nové recyklační technologie, jejichž výstupem jsou látky srovnatelné kvalitou s výchozími surovinami</t>
  </si>
  <si>
    <t>4. Environmentální technologie a ekoinovace-4.3 Minimalizace tvorby odpadů a jejich znovuvyužití-4.3.2 Nové efektivní postupy energetického využití odpadů s minimalizací negativních dopadů na ŽP</t>
  </si>
  <si>
    <t>4. Environmentální technologie a ekoinovace-4.4 Odstraňování nebezpečných látek – starých škod z životního prostředí-4.4.1 Zvýšení efektivnosti sanačních technologií a zavedení nových metod sanace</t>
  </si>
  <si>
    <t>4. Environmentální technologie a ekoinovace-4.5 Minimalizace rizik z chemických látek-4.5.1 Technologie pro minimalizaci rizik POPs, toxických kovů, hormonálních disruptorů, residuí léčiv a pesticidů a dalších polutantů na zdraví člověka a živých organismů</t>
  </si>
  <si>
    <t>4. Environmentální technologie a ekoinovace-4.5 Minimalizace rizik z chemických látek-4.5.2 Technologie pro náhradu rizikových látek, které podléhají legislativě REACH a náhrada nebezpečných látek méně škodlivými</t>
  </si>
  <si>
    <t>5. Environmentálně příznivá společnost-5.1 Spotřební vzorce obyvatelstva-5.1.1 Vyvinout účinné postupy ke změně spotřebního chování ve směru minimalizace dopadů spotřeby na stabilní fungování přírodních zdrojů a ekosystémové služby</t>
  </si>
  <si>
    <t>5. Environmentálně příznivá společnost-5.2 Nástroje environmentálně příznivého růstu-5.2.1 Navrhnout inovativní nástroje ochrany životního prostředí s cílem minimalizovat náklady jejich fungování</t>
  </si>
  <si>
    <t>1. Demografické a sociální proměny-1.1 Demografické stárnutí, rodinná politika-1.1.1 Realizace komplexní podpory aktivního stárnutí</t>
  </si>
  <si>
    <t>1. Demografické a sociální proměny-1.1 Demografické stárnutí, rodinná politika-1.1.2 Zlepšení reprodukčního potenciálu populace zvýšením hodnoty rodiny ve společnosti a zefektivněním podpory porodnosti</t>
  </si>
  <si>
    <t>1. Demografické a sociální proměny-1.1 Demografické stárnutí, rodinná politika-1.1.3 Predikce a vyhodnocení důsledků výrazných populačních výkyvů a prostorových nerovností</t>
  </si>
  <si>
    <t>1. Demografické a sociální proměny-1.2 Marginalizace a integrace sociálně znevýhodněných skupin-1.2.1 Prevence vzniku deprivace, exkluze a segregace</t>
  </si>
  <si>
    <t>1. Demografické a sociální proměny-1.2 Marginalizace a integrace sociálně znevýhodněných skupin-1.2.2 Zmírnění rozsahu a hloubky exkluze, marginalizace a stigmatizace</t>
  </si>
  <si>
    <t>1. Demografické a sociální proměny-1.3 Sociální nerovnosti, soudržnost společnosti a sociální stát-1.3.1 Zlepšení rovnosti podmínek v přístupu ke vzdělání, na trh práce, k bydlení, zdravotnímu zabezpečení a službám</t>
  </si>
  <si>
    <t>1. Demografické a sociální proměny-1.4 Migrace, mobilita a teritoriální soudržnost-1.4.1 Efektivnější využití potenciálu migrace</t>
  </si>
  <si>
    <t>1. Demografické a sociální proměny-1.4 Migrace, mobilita a teritoriální soudržnost-1.4.2 Posílení teritoriální soudržnosti</t>
  </si>
  <si>
    <t>2. Vládnutí a správa-2.1 Občan, stát, společnost-2.1.1 Legitimní politický systém</t>
  </si>
  <si>
    <t>2. Vládnutí a správa-2.1 Občan, stát, společnost-2.1.2 Legitimní právní systém</t>
  </si>
  <si>
    <t>2. Vládnutí a správa-2.1 Občan, stát, společnost-2.1.3 Legitimní sociálně-ekonomický systém</t>
  </si>
  <si>
    <t>2. Vládnutí a správa-2.2 Veřejné politiky a správa-2.2.1 Funkční a efektivní veřejné politiky a správa</t>
  </si>
  <si>
    <t>3. Kultura, hodnoty, identita a tradice-3.1 Proměny hodnotových struktur a etika-3.1.1 Proměna základních etických principů života ve společnosti</t>
  </si>
  <si>
    <t>3. Kultura, hodnoty, identita a tradice-3.1 Proměny hodnotových struktur a etika-3.1.2 Filosofická a sociologická reflexe vlivu médií na proměnu lidského života a formování společnosti</t>
  </si>
  <si>
    <t>3. Kultura, hodnoty, identita a tradice-3.2 Národní, regionální a lokální identita a tradice-3.2.1 Znalosti historie jako předpoklad uchovávání a pěstování národní, regionální a lokální identity, paměti a tradice v národním kontextu</t>
  </si>
  <si>
    <t>3. Kultura, hodnoty, identita a tradice-3.2 Národní, regionální a lokální identita a tradice-3.2.2 Zkoumání jazyka a literatury jako nástrojů pro uchovávání identity</t>
  </si>
  <si>
    <t>3. Kultura, hodnoty, identita a tradice-3.2 Národní, regionální a lokální identita a tradice-3.2.3 Tvořivá historická a teoretická reflexe umělecké tvorby</t>
  </si>
  <si>
    <t>3. Kultura, hodnoty, identita a tradice-3.3 Hmotné a nehmotné kulturní dědictví-3.3.1 Aktivní ochrana kulturního dědictví</t>
  </si>
  <si>
    <t>3. Kultura, hodnoty, identita a tradice-3.3 Hmotné a nehmotné kulturní dědictví-3.3.2 Recepce kulturního dědictví jako prostředku národního sebeuvědomění a státní reprezentace</t>
  </si>
  <si>
    <t>3. Kultura, hodnoty, identita a tradice-3.4 Religiozita-3.4.1 Reflexe role náboženství v současné české společnosti a v globálním kontextu</t>
  </si>
  <si>
    <t>4. Rozvoj a uplatnění lidského potenciálu-4.1 Výchova, vzdělání, celoživotní učení-4.1.1 Stanovit nové vzdělávací a výchovné cíle</t>
  </si>
  <si>
    <t>4. Rozvoj a uplatnění lidského potenciálu-4.1 Výchova, vzdělání, celoživotní učení-4.1.2 Ustavit plně funkční systém celoživotního vzdělávání</t>
  </si>
  <si>
    <t>4. Rozvoj a uplatnění lidského potenciálu-4.2 Trh práce a politika zaměstnanosti-4.2.1 Politika zaměstnanosti zvyšující kompetence pracovní síly a rozšiřující absorpční kapacitu trhu práce</t>
  </si>
  <si>
    <t>4. Rozvoj a uplatnění lidského potenciálu-4.3 Ochrana a podpora lidského zdraví-4.3.1 Efektivní fungování nadresortního systému ochrany a podpory zdraví populace</t>
  </si>
  <si>
    <t>5. Člověk, věda a nové technologie-5.1 Možnosti a podmínky rozvoje výzkumu, vývoje a inovací-5.1.1 Analýza účinků vědění v sociálním systému ČR</t>
  </si>
  <si>
    <t>5. Člověk, věda a nové technologie-5.2 Adaptabilita člověka a společnosti na nové technologie-5.2.1 Adaptace na nové technologie</t>
  </si>
  <si>
    <t>1. Vznik a rozvoj chorob-1.1 Metabolické a endokrinní choroby-1.1.1 Etiologie a patofyziologie inzulínové rezistence</t>
  </si>
  <si>
    <t>1. Vznik a rozvoj chorob-1.1 Metabolické a endokrinní choroby-1.1.2 Etiologie a patogeneze imunitně zprostředkovaných endokrinních chorob</t>
  </si>
  <si>
    <t>1. Vznik a rozvoj chorob-1.1 Metabolické a endokrinní choroby-1.1.3 Patogeneze a léčba komplikací diabetu</t>
  </si>
  <si>
    <t>1. Vznik a rozvoj chorob-1.2 Nemoci oběhové soustavy-1.2.1 Objasnění etiologických faktorů a patofyziologických dějů ovlivňujících vznik a průběh kardiovaskulárních (KVO) a cerebrovaskulárních onemocnění (CVO)</t>
  </si>
  <si>
    <t>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</si>
  <si>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1. Vznik a rozvoj chorob-1.3 Nádorová onemocnění-1.3.1 Nádorová biologie ve vztahu k diagnostickým a terapeutickým cílům</t>
  </si>
  <si>
    <t>1. Vznik a rozvoj chorob-1.3 Nádorová onemocnění-1.3.2 Analýza vztahů hostitel-nádor jako prostředek individualizace diagnostiky a léčby</t>
  </si>
  <si>
    <t>1. Vznik a rozvoj chorob-1.4 Nervová a psychická onemocnění-1.4.1 Psychická a neurologická onemocnění</t>
  </si>
  <si>
    <t>1. Vznik a rozvoj chorob-1.4 Nervová a psychická onemocnění-1.4.2 Diagnostika onemocnění nervové soustavy[1]</t>
  </si>
  <si>
    <t>1. Vznik a rozvoj chorob-1.4 Nervová a psychická onemocnění-1.4.3 Vyšší efektivita léčebných postupů u onemocnění nervové soustavy</t>
  </si>
  <si>
    <t>1. Vznik a rozvoj chorob-1.4 Nervová a psychická onemocnění-1.4.4 Zajištění kvality života u pacientů s onemocněním nervové soustavy</t>
  </si>
  <si>
    <t>1. Vznik a rozvoj chorob-1.5 Onemocnění pohybového aparátu a zánětlivá a imunologická onemocnění-1.5.1 Etiologie a patogeneze degenerativních a metabolických onemocnění pohybového aparátu</t>
  </si>
  <si>
    <t>1. Vznik a rozvoj chorob-1.5 Onemocnění pohybového aparátu a zánětlivá a imunologická onemocnění-1.5.2 Definování rizikových faktorů vzniku alergických onemocnění a identifikace nových cílů k cílené léčbě těchto chorob</t>
  </si>
  <si>
    <t>1. Vznik a rozvoj chorob-1.6 Infekce-1.6.1 Etiologie a terapie významných infekčních onemocnění</t>
  </si>
  <si>
    <t>2. Nové diagnostické a terapeutické metody-2.1 In vitro diagnostika-2.1.1 Prohloubení znalostí v oblasti-omických a vysokokapacitních metod</t>
  </si>
  <si>
    <t>2. Nové diagnostické a terapeutické metody-2.1 In vitro diagnostika-2.1.2 Nové technologie IVD</t>
  </si>
  <si>
    <t>2. Nové diagnostické a terapeutické metody-2.2 Nízkomolekulární léčiva-2.2.1 Nové nízkomolekulární sloučeniny</t>
  </si>
  <si>
    <t>2. Nové diagnostické a terapeutické metody-2.2 Nízkomolekulární léčiva-2.2.2 Identifikace nových terapeutických cílů, nové metody a postupy pro biologické testování</t>
  </si>
  <si>
    <t>2. Nové diagnostické a terapeutické metody-2.3 Biologická léčiva včetně vakcín-2.3.1 Nové vakcíny pro prevenci a léčbu nemocí a závislostí</t>
  </si>
  <si>
    <t>2. Nové diagnostické a terapeutické metody-2.4 Drug delivery systémy-2.4.1 Vývoj nových nosičů pro řízené uvolňování a transport léčiv</t>
  </si>
  <si>
    <t>2. Nové diagnostické a terapeutické metody-2.4 Drug delivery systémy-2.4.2 Systémy pro překonávání biologických bariér a chemorezistentních onemocnění</t>
  </si>
  <si>
    <t>2. Nové diagnostické a terapeutické metody-2.5 Genová, buněčná terapie a tkáňové náhrady-2.5.1 Zdroje pro buněčnou a tkáňovou terapii</t>
  </si>
  <si>
    <t>2. Nové diagnostické a terapeutické metody-2.5 Genová, buněčná terapie a tkáňové náhrady-2.5.2 Metody pro diferenciaci a genovou modifikaci buněk/tkání</t>
  </si>
  <si>
    <t>2. Nové diagnostické a terapeutické metody-2.5 Genová, buněčná terapie a tkáňové náhrady-2.5.3 Biomateriály</t>
  </si>
  <si>
    <t>2. Nové diagnostické a terapeutické metody-2.6 Vývoj nových lékařských přístrojů a zařízení-2.6.1 Elektrické a magnetické mapování a stimulace</t>
  </si>
  <si>
    <t>2. Nové diagnostické a terapeutické metody-2.6 Vývoj nových lékařských přístrojů a zařízení-2.6.2 Endovaskulární postupy</t>
  </si>
  <si>
    <t>2. Nové diagnostické a terapeutické metody-2.6 Vývoj nových lékařských přístrojů a zařízení-2.6.3 Navigační a robotické systémy, neurostimulátory. Zpřesnění a kontrola invazivních technik</t>
  </si>
  <si>
    <t>2. Nové diagnostické a terapeutické metody-2.7 Inovativní chirurgické postupy včetně transplantace-2.7.1 Chirurgické postupy a transplantace</t>
  </si>
  <si>
    <t>2. Nové diagnostické a terapeutické metody-2.7 Inovativní chirurgické postupy včetně transplantace-2.7.2 Neinvazivní léčba</t>
  </si>
  <si>
    <t>3. Epidemiologie a prevence nejzávažnějších chorob-3.1 Metabolické a endokrinní choroby-3.1.1 Zhodnocení vlivu preventivních opatření na vznik nejčastějších metabolických poruch</t>
  </si>
  <si>
    <t>3. Epidemiologie a prevence nejzávažnějších chorob-3.2 Nemoci oběhové soustavy-3.2.1 Populační studie: data o onemocněních</t>
  </si>
  <si>
    <t>3. Epidemiologie a prevence nejzávažnějších chorob-3.2 Nemoci oběhové soustavy-3.2.2 Populační intervence, zhodnocení vlivu preventivních opatření</t>
  </si>
  <si>
    <t>3. Epidemiologie a prevence nejzávažnějších chorob-3.3 Nádorová onemocnění-3.3.1 Skríning a prevence výskytu nádorů</t>
  </si>
  <si>
    <t>3. Epidemiologie a prevence nejzávažnějších chorob-3.3 Nádorová onemocnění-3.3.2 Identifikace rizikových faktorů a jedinců v populacích</t>
  </si>
  <si>
    <t>3. Epidemiologie a prevence nejzávažnějších chorob-3.4 Nervová a psychická onemocnění-3.4.1 Populační studie: data o onemocněních</t>
  </si>
  <si>
    <t>3. Epidemiologie a prevence nejzávažnějších chorob-3.4 Nervová a psychická onemocnění-3.4.2 Populační intervence, zhodnocení vlivu preventivních opatření</t>
  </si>
  <si>
    <t>3. Epidemiologie a prevence nejzávažnějších chorob-3.5 Nemoci pohybového aparátu a zánětlivá a imunologická onemocnění-3.5.1 Epidemiologie degenerativních a metabolických onemocnění pohybového aparátu</t>
  </si>
  <si>
    <t>3. Epidemiologie a prevence nejzávažnějších chorob-3.6. Závislosti-3.6.1 Vazby</t>
  </si>
  <si>
    <t>3. Epidemiologie a prevence nejzávažnějších chorob-3.6. Závislosti-3.6.2 Společenský dopad</t>
  </si>
  <si>
    <t>3. Epidemiologie a prevence nejzávažnějších chorob-3.7 Infekce-3.7.1 Epidemiologie infekčních nemocí</t>
  </si>
  <si>
    <t>3. Epidemiologie a prevence nejzávažnějších chorob-3.7 Infekce-3.7.2 Tuzemské a importované potraviny jako zdroj infekcí</t>
  </si>
  <si>
    <t>1. Bezpečnost občanů-1.1 Ochrana obyvatelstva-1.1.1 Podpora opatření a úkolů ochrany obyvatelstva</t>
  </si>
  <si>
    <t>1. Bezpečnost občanů-1.1 Ochrana obyvatelstva-1.1.2 Zdokonalování služeb a prostředků ochrany</t>
  </si>
  <si>
    <t>1. Bezpečnost občanů-1.1 Ochrana obyvatelstva-1.1.3 Bezpečnost měst a obcí, informování, vzdělávání a motivace občanů</t>
  </si>
  <si>
    <t>1. Bezpečnost občanů-1.2 Ochrana před kriminalitou, extremismem a terorismem-1.2.1 Vytváření účinných metod analýzy druhů a rozšíření kriminality a implementace efektivních nástrojů jejího potlačování</t>
  </si>
  <si>
    <t>1. Bezpečnost občanů-1.2 Ochrana před kriminalitou, extremismem a terorismem-1.2.2 Minimalizace kybernetické kriminality a zneužívání informací</t>
  </si>
  <si>
    <t>2. Bezpečnost kritických infrastruktur a zdrojů-2.1 Ochrana, odolnost a obnova kritických infrastruktur-2.1.1 Rozvoj alternativních a nouzových krizových procesů</t>
  </si>
  <si>
    <t>2. Bezpečnost kritických infrastruktur a zdrojů-2.1 Ochrana, odolnost a obnova kritických infrastruktur-2.1.2 Zvyšování odolnosti KI</t>
  </si>
  <si>
    <t>2. Bezpečnost kritických infrastruktur a zdrojů-2.1 Ochrana, odolnost a obnova kritických infrastruktur-2.1.3 Zajištění a rozvoj interoperability KI</t>
  </si>
  <si>
    <t>2. Bezpečnost kritických infrastruktur a zdrojů-2.1 Ochrana, odolnost a obnova kritických infrastruktur-2.1.4 Účinná detekce a identifikace hrozeb</t>
  </si>
  <si>
    <t>2. Bezpečnost kritických infrastruktur a zdrojů-2.1 Ochrana, odolnost a obnova kritických infrastruktur-2.1.5 Rozvoj ICT, telematiky a kybernetické ochrany KI</t>
  </si>
  <si>
    <t>2. Bezpečnost kritických infrastruktur a zdrojů-2.2 Komunikace a vazby mezi kritickými infrastrukturami-2.2.1 Vzájemné závislosti systémů KI</t>
  </si>
  <si>
    <t>2. Bezpečnost kritických infrastruktur a zdrojů-2.2 Komunikace a vazby mezi kritickými infrastrukturami-2.2.2 Informační podpora pro detekci možných nepříznivých ovlivnění</t>
  </si>
  <si>
    <t>3. Krizové řízení a bezpečnostní politika-3.1 Rozvoj bezpečnostní politiky státu a bezpečnostního systému ČR-3.1.1 Vyhodnocení efektivity strategických řídicích a hodnotících dokumentů v oblasti bezpečnosti</t>
  </si>
  <si>
    <t>3. Krizové řízení a bezpečnostní politika-3.1 Rozvoj bezpečnostní politiky státu a bezpečnostního systému ČR-3.1.2 Podpora adaptability bezpečnostního systému ČR na změny v bezpečnostním prostředí a vznikající nové bezpečnostní hrozby</t>
  </si>
  <si>
    <t>3. Krizové řízení a bezpečnostní politika-3.2 Hodnocení hrozeb a rizik, tvorba a rozvíjení scénářů, postupů a opatření-3.2.1 Analýza bezpečnostních hrozeb a tvorba scénářů vývoje bezpečnostní situace ve světě, Evropě a ČR</t>
  </si>
  <si>
    <t>3. Krizové řízení a bezpečnostní politika-3.2 Hodnocení hrozeb a rizik, tvorba a rozvíjení scénářů, postupů a opatření-3.2.2 Podpora specifických oblastí bezpečnosti</t>
  </si>
  <si>
    <t>3. Krizové řízení a bezpečnostní politika-3.3 Systémy analýzy, prevence, odezvy a obnovy-3.3.1 Zlepšení systémů získávání a třídění bezpečnostních informací</t>
  </si>
  <si>
    <t>3. Krizové řízení a bezpečnostní politika-3.3 Systémy analýzy, prevence, odezvy a obnovy-3.3.2 Analýza bezpečnostních informací</t>
  </si>
  <si>
    <t>3. Krizové řízení a bezpečnostní politika-3.3 Systémy analýzy, prevence, odezvy a obnovy-3.3.3 Zdokonalování účinnosti bezpečnostního systému a krizového řízení</t>
  </si>
  <si>
    <t>3. Krizové řízení a bezpečnostní politika-3.3 Systémy analýzy, prevence, odezvy a obnovy-3.3.4 Zdokonalení systémů pro podporu obnovy</t>
  </si>
  <si>
    <t>3. Krizové řízení a bezpečnostní politika-3.4 Legislativní a právní problémy-3.4.1 Legislativní postupy a opatření v případě ohrožení vnitřní bezpečnosti státu, mimořádných přírodních a antropogenních událostí a krizových situací</t>
  </si>
  <si>
    <t>4. Obrana, obranyschopnost a nasazení ozbrojených sil-4.1 Rozvoj schopností ozbrojených sil-4.1.1 Vývoj nových zbraňových a obranných systémů</t>
  </si>
  <si>
    <t>4. Obrana, obranyschopnost a nasazení ozbrojených sil-4.1 Rozvoj schopností ozbrojených sil-4.1.2 Příprava, mobilita a udržitelnost sil</t>
  </si>
  <si>
    <t>4. Obrana, obranyschopnost a nasazení ozbrojených sil-4.1 Rozvoj schopností ozbrojených sil-4.1.3 Podpora velení a řízení</t>
  </si>
  <si>
    <t>4. Obrana, obranyschopnost a nasazení ozbrojených sil-4.1 Rozvoj schopností ozbrojených sil-4.1.4 Rozvoj komunikačních a informačních systémů a kybernetická obrana</t>
  </si>
  <si>
    <r>
      <t xml:space="preserve">Další povinné přílohy </t>
    </r>
    <r>
      <rPr>
        <sz val="12"/>
        <color rgb="FFFFFFFF"/>
        <rFont val="Arial"/>
      </rPr>
      <t>(ke stažení na webových stránkách TA ČR)</t>
    </r>
  </si>
  <si>
    <r>
      <t xml:space="preserve">3) Formulář pro druh výsledku Nmet </t>
    </r>
    <r>
      <rPr>
        <sz val="10"/>
        <color theme="1"/>
        <rFont val="Arial"/>
      </rPr>
      <t>(pouze pokud v projektu plánujete dosáhnout výsledku druhu Nmet)</t>
    </r>
  </si>
  <si>
    <t xml:space="preserve">Vyberte z Národních priorit oblast a jeden hlavní cíl, k jehož naplnění nejvíce přispěje úspěšné vyřešení Vašeho projektu, tj. dosažení cíle 
a výsledků projektu.
Zvolte nejprve oblast a poté z nabízených podoblastí (příslušné políčko se zbarví do žluta) jeden hlavní cíl. </t>
  </si>
  <si>
    <t>Komentář:</t>
  </si>
  <si>
    <t>Systémová integrace</t>
  </si>
  <si>
    <t>Analýza velkých dat (Big Data)</t>
  </si>
  <si>
    <t>Komunikační infrastruktura</t>
  </si>
  <si>
    <t>Inženýrské procesy</t>
  </si>
  <si>
    <t>Robotika</t>
  </si>
  <si>
    <t>Datová úložiště a cloudové výpočty</t>
  </si>
  <si>
    <t xml:space="preserve">Rozšířená realita </t>
  </si>
  <si>
    <t>Kybernetika a umělá inteligence</t>
  </si>
  <si>
    <t>Ostatní prvky sloužící k podpoře digitálních cílů</t>
  </si>
  <si>
    <t>Jiná oblast, která obsahuje funkční vlastnost charakteristickou pro digitalizaci:</t>
  </si>
  <si>
    <t>Hlavní obor TA ČR</t>
  </si>
  <si>
    <t>Vedlejší obor TA ČR</t>
  </si>
  <si>
    <t>Další vedlejší obor TA ČR</t>
  </si>
  <si>
    <t>Uvěďte alespoň jeden výsledek. Výsledky, které zde budou uvedeny, musí být uvedeny také v proposalu.</t>
  </si>
  <si>
    <t>AAA</t>
  </si>
  <si>
    <t>Estetika a kulturologie</t>
  </si>
  <si>
    <t>AAB</t>
  </si>
  <si>
    <t>Etika</t>
  </si>
  <si>
    <t>AAC</t>
  </si>
  <si>
    <t>Filosofie</t>
  </si>
  <si>
    <t>AAD</t>
  </si>
  <si>
    <t>Spiritualita</t>
  </si>
  <si>
    <t>AAE</t>
  </si>
  <si>
    <t>Náboženství (religionistika, teologie a pastorační práce)</t>
  </si>
  <si>
    <t>ABA</t>
  </si>
  <si>
    <t>Dějiny pravěku</t>
  </si>
  <si>
    <t>ABB</t>
  </si>
  <si>
    <t>Dějiny starověku</t>
  </si>
  <si>
    <t>ABC</t>
  </si>
  <si>
    <t>Dějiny středověku</t>
  </si>
  <si>
    <t>ABD</t>
  </si>
  <si>
    <t>Dějiny novověku</t>
  </si>
  <si>
    <t>ABE</t>
  </si>
  <si>
    <t>Soudobé dějiny a orální historie</t>
  </si>
  <si>
    <t>ACA</t>
  </si>
  <si>
    <t>Archeologie</t>
  </si>
  <si>
    <t>ACB</t>
  </si>
  <si>
    <t>Antropologie</t>
  </si>
  <si>
    <t>ACC</t>
  </si>
  <si>
    <t>Etnologie</t>
  </si>
  <si>
    <t>ADA</t>
  </si>
  <si>
    <t>Veřejná politika ČR</t>
  </si>
  <si>
    <t>ADB</t>
  </si>
  <si>
    <t>Mezinárodní vztahy</t>
  </si>
  <si>
    <t>AEA</t>
  </si>
  <si>
    <t>Forecasting</t>
  </si>
  <si>
    <t>AEB</t>
  </si>
  <si>
    <t>Management</t>
  </si>
  <si>
    <t>AFA</t>
  </si>
  <si>
    <t>Archivnictví</t>
  </si>
  <si>
    <t>AFB</t>
  </si>
  <si>
    <t>Knihovnictví</t>
  </si>
  <si>
    <t>AFC</t>
  </si>
  <si>
    <t>Písemnictví</t>
  </si>
  <si>
    <t>AFD</t>
  </si>
  <si>
    <t>Masmédia</t>
  </si>
  <si>
    <t>AFE</t>
  </si>
  <si>
    <t>Nová média a kyberkultura</t>
  </si>
  <si>
    <t>AFF</t>
  </si>
  <si>
    <t>Digital Humanities</t>
  </si>
  <si>
    <t>AGA</t>
  </si>
  <si>
    <t>Evropské právo a mezinárodní právo veřejné</t>
  </si>
  <si>
    <t>AGB</t>
  </si>
  <si>
    <t>Obchodní právo, živnostenské právo a finanční právo</t>
  </si>
  <si>
    <t>AGC</t>
  </si>
  <si>
    <t>Občanské právo</t>
  </si>
  <si>
    <t>AGD</t>
  </si>
  <si>
    <t>Ústavní právo a základní lidská práva</t>
  </si>
  <si>
    <t>AGE</t>
  </si>
  <si>
    <t>Trestní právo</t>
  </si>
  <si>
    <t>AGF</t>
  </si>
  <si>
    <t>Správní právo</t>
  </si>
  <si>
    <t>AGG</t>
  </si>
  <si>
    <t>Právo životního prostředí</t>
  </si>
  <si>
    <t>AGH</t>
  </si>
  <si>
    <t>Pracovní právo a právo sociálního zabezpečení</t>
  </si>
  <si>
    <t>AGI</t>
  </si>
  <si>
    <t>Autorské právo a práva průmyslového vlastnictví</t>
  </si>
  <si>
    <t>AGJ</t>
  </si>
  <si>
    <t>Právo v oblasti nových technologií (ICT) a kyberprostoru</t>
  </si>
  <si>
    <t>AGK</t>
  </si>
  <si>
    <t>Jiné právní disciplíny</t>
  </si>
  <si>
    <t>AHA</t>
  </si>
  <si>
    <t>Behaviorální ekonomie</t>
  </si>
  <si>
    <t>AHB</t>
  </si>
  <si>
    <t>Cestovní ruch a hotelnictví</t>
  </si>
  <si>
    <t>AHC</t>
  </si>
  <si>
    <t>Ekonometrie</t>
  </si>
  <si>
    <t>AHD</t>
  </si>
  <si>
    <t>Finance, bankovnictví, účetnictví, daňová politika</t>
  </si>
  <si>
    <t>AHE</t>
  </si>
  <si>
    <t>Makroekonomie a národní hospodářství</t>
  </si>
  <si>
    <t>AHF</t>
  </si>
  <si>
    <t>Mikroekonomie</t>
  </si>
  <si>
    <t>AHG</t>
  </si>
  <si>
    <t>Podniková ekonomika</t>
  </si>
  <si>
    <t>AHI</t>
  </si>
  <si>
    <t>Cirkulární ekonomika</t>
  </si>
  <si>
    <t>AHJ</t>
  </si>
  <si>
    <t>Ekonomika veřejného sektoru</t>
  </si>
  <si>
    <t>AHK</t>
  </si>
  <si>
    <t>Operační analýza a matematické metody</t>
  </si>
  <si>
    <t>AIA</t>
  </si>
  <si>
    <t>Filologie</t>
  </si>
  <si>
    <t>AIB</t>
  </si>
  <si>
    <t>Fonetika a fonologie</t>
  </si>
  <si>
    <t>AIC</t>
  </si>
  <si>
    <t>Forenzní lingvistika</t>
  </si>
  <si>
    <t>AID</t>
  </si>
  <si>
    <t>Počítačová a korpusová lingvistika</t>
  </si>
  <si>
    <t>AIE</t>
  </si>
  <si>
    <t>Překladatelství a translatologie</t>
  </si>
  <si>
    <t>AIF</t>
  </si>
  <si>
    <t>Sociolingvistika</t>
  </si>
  <si>
    <t>AIG</t>
  </si>
  <si>
    <t>Teoretická a historická lingvistika, lexikografie</t>
  </si>
  <si>
    <t>ALA</t>
  </si>
  <si>
    <t>Design a výtvarné umění</t>
  </si>
  <si>
    <t>ALB</t>
  </si>
  <si>
    <t>Divadelní umění</t>
  </si>
  <si>
    <t>ALC</t>
  </si>
  <si>
    <t>Filmové umění</t>
  </si>
  <si>
    <t>ALD</t>
  </si>
  <si>
    <t>Kulturní dědictví</t>
  </si>
  <si>
    <t>ALE</t>
  </si>
  <si>
    <t>Múzická a taneční umění</t>
  </si>
  <si>
    <t>AMA</t>
  </si>
  <si>
    <t>Andragogika</t>
  </si>
  <si>
    <t>AMB</t>
  </si>
  <si>
    <t>Didaktika cizích jazyků</t>
  </si>
  <si>
    <t>AMC</t>
  </si>
  <si>
    <t>Didaktika odborných společenskovědních předmětů</t>
  </si>
  <si>
    <t>AMD</t>
  </si>
  <si>
    <t>Didaktika odborných technických předmětů</t>
  </si>
  <si>
    <t>AME</t>
  </si>
  <si>
    <t>Didaktika sportu a volného času</t>
  </si>
  <si>
    <t>AMF</t>
  </si>
  <si>
    <t>Didaktika uměleckých předmětů</t>
  </si>
  <si>
    <t>AMG</t>
  </si>
  <si>
    <t>Preprimární a primární pedagogika</t>
  </si>
  <si>
    <t>AMH</t>
  </si>
  <si>
    <t>Speciální pedagogika</t>
  </si>
  <si>
    <t>ANA</t>
  </si>
  <si>
    <t>Behaviorální psychologie a psychologie abnormálního chování a adiktologie</t>
  </si>
  <si>
    <t>ANB</t>
  </si>
  <si>
    <t>Forenzní psychologie</t>
  </si>
  <si>
    <t>ANC</t>
  </si>
  <si>
    <t>Klinická psychologie</t>
  </si>
  <si>
    <t>AND</t>
  </si>
  <si>
    <t>Kognitivní a experimentální psychologie</t>
  </si>
  <si>
    <t>ANE</t>
  </si>
  <si>
    <t>Neuropsychologie a psychodiagnostika</t>
  </si>
  <si>
    <t>ANF</t>
  </si>
  <si>
    <t>Průmyslově-organizační psychologie</t>
  </si>
  <si>
    <t>ANG</t>
  </si>
  <si>
    <t>Vývojová a vzdělávací psychologie</t>
  </si>
  <si>
    <t>ANH</t>
  </si>
  <si>
    <t>Zdravotní a sportovní psychologie</t>
  </si>
  <si>
    <t>AOA</t>
  </si>
  <si>
    <t>Bezpečnostní studia</t>
  </si>
  <si>
    <t>AOB</t>
  </si>
  <si>
    <t>Demografie a sociální epidemiologie</t>
  </si>
  <si>
    <t>AOC</t>
  </si>
  <si>
    <t>Genderová studia</t>
  </si>
  <si>
    <t>AOD</t>
  </si>
  <si>
    <t>Gerontologie a studia dlouhověkosti</t>
  </si>
  <si>
    <t>AOE</t>
  </si>
  <si>
    <t>Migrační a rozvojová studia</t>
  </si>
  <si>
    <t>AOF</t>
  </si>
  <si>
    <t>Sociální práce</t>
  </si>
  <si>
    <t>AOG</t>
  </si>
  <si>
    <t>Metody sociologie</t>
  </si>
  <si>
    <t>AOH</t>
  </si>
  <si>
    <t>Sociální a politická geografie a regionální rozvoj</t>
  </si>
  <si>
    <t>AP</t>
  </si>
  <si>
    <t>Městské, oblastní a dopravní plánování, urbanismus</t>
  </si>
  <si>
    <t>AQ</t>
  </si>
  <si>
    <t>Bezpečnost práce a ochrana zdraví</t>
  </si>
  <si>
    <t>BA</t>
  </si>
  <si>
    <t>Obecná matematika</t>
  </si>
  <si>
    <t>BB</t>
  </si>
  <si>
    <t>Aplikovaná statistika, operační výzkum</t>
  </si>
  <si>
    <t>BC</t>
  </si>
  <si>
    <t>Teorie a systémy řízení</t>
  </si>
  <si>
    <t>BD</t>
  </si>
  <si>
    <t>Teorie informace</t>
  </si>
  <si>
    <t>BE</t>
  </si>
  <si>
    <t>Teoretická fyzika</t>
  </si>
  <si>
    <t>BF</t>
  </si>
  <si>
    <t>Elementární částice a fyzika vys. Energií</t>
  </si>
  <si>
    <t>BG</t>
  </si>
  <si>
    <t>Jaderná, atomová a molekulová fyzika, urychlovače</t>
  </si>
  <si>
    <t>BH</t>
  </si>
  <si>
    <t>Optika, masery a lasery</t>
  </si>
  <si>
    <t>BI</t>
  </si>
  <si>
    <t>Akustika a kmity</t>
  </si>
  <si>
    <t>BJ</t>
  </si>
  <si>
    <t>Termodynamika</t>
  </si>
  <si>
    <t>BK</t>
  </si>
  <si>
    <t>Mechanika tekutin</t>
  </si>
  <si>
    <t>BL</t>
  </si>
  <si>
    <t>Fyzika plasmatu a výboje v plynech</t>
  </si>
  <si>
    <t>BM</t>
  </si>
  <si>
    <t>Fyzika pevných látek a magnetismus</t>
  </si>
  <si>
    <t>BN</t>
  </si>
  <si>
    <t>Astronomie a nebeská mechanika, astrofyzika</t>
  </si>
  <si>
    <t>BO</t>
  </si>
  <si>
    <t>Biofyzika</t>
  </si>
  <si>
    <t>CA</t>
  </si>
  <si>
    <t>Anorganická chemie</t>
  </si>
  <si>
    <t>CB</t>
  </si>
  <si>
    <t>Analytická chemie, separace</t>
  </si>
  <si>
    <t>CC</t>
  </si>
  <si>
    <t>Organická chemie</t>
  </si>
  <si>
    <t>CD</t>
  </si>
  <si>
    <t>Makromolekulární chemie</t>
  </si>
  <si>
    <t>CE</t>
  </si>
  <si>
    <t>Biochemie</t>
  </si>
  <si>
    <t>CF</t>
  </si>
  <si>
    <t>Fyzikální chemie a teoretická chemie</t>
  </si>
  <si>
    <t>CG</t>
  </si>
  <si>
    <t>Elektrochemie</t>
  </si>
  <si>
    <t>CH</t>
  </si>
  <si>
    <t>Jaderná a kvantová chemie, fotochemie</t>
  </si>
  <si>
    <t>CI</t>
  </si>
  <si>
    <t>Průmyslová chemie a chemické inženýrství</t>
  </si>
  <si>
    <t>CJ</t>
  </si>
  <si>
    <t>Ekotoxikologie</t>
  </si>
  <si>
    <t>CK</t>
  </si>
  <si>
    <t>Petrochemie</t>
  </si>
  <si>
    <t>CLA</t>
  </si>
  <si>
    <t>Modelování</t>
  </si>
  <si>
    <t>CLB</t>
  </si>
  <si>
    <t>Půdní chemie</t>
  </si>
  <si>
    <t>CLC</t>
  </si>
  <si>
    <t>Hydrochemie</t>
  </si>
  <si>
    <t>DA</t>
  </si>
  <si>
    <t>Hydrologie a limnologie</t>
  </si>
  <si>
    <t>DB</t>
  </si>
  <si>
    <t>Geologie a mineralogie</t>
  </si>
  <si>
    <t>DC</t>
  </si>
  <si>
    <t>Seismologie, vulkanologie a struktura Země</t>
  </si>
  <si>
    <t>DD</t>
  </si>
  <si>
    <t>Geochemie</t>
  </si>
  <si>
    <t>DE</t>
  </si>
  <si>
    <t>Zemský magnetismus, geodesie, geografie</t>
  </si>
  <si>
    <t>DF</t>
  </si>
  <si>
    <t>Pedologie</t>
  </si>
  <si>
    <t>DG</t>
  </si>
  <si>
    <t>Vědy o atmosféře, meteorologie</t>
  </si>
  <si>
    <t>DH</t>
  </si>
  <si>
    <t>Báňský průmysl včetně těžby a zpracování uhlí</t>
  </si>
  <si>
    <t>DI</t>
  </si>
  <si>
    <t>Znečištění a kontrola vzduchu</t>
  </si>
  <si>
    <t>DJ</t>
  </si>
  <si>
    <t>Znečištění a kontrola vody</t>
  </si>
  <si>
    <t>DK</t>
  </si>
  <si>
    <t>Kontaminace a dekontaminace půdy včetně pesticidů</t>
  </si>
  <si>
    <t>DL</t>
  </si>
  <si>
    <t>Tuhý odpad a jeho kontrola, recyklace</t>
  </si>
  <si>
    <t>DM</t>
  </si>
  <si>
    <t>Vliv životního prostředí na zdraví</t>
  </si>
  <si>
    <t>DN</t>
  </si>
  <si>
    <t>Ochrana krajinných území, rekultivace a tvorba krajiny</t>
  </si>
  <si>
    <t>EA</t>
  </si>
  <si>
    <t>Morfologické obory a cytologie</t>
  </si>
  <si>
    <t>EB</t>
  </si>
  <si>
    <t>Genetika a molekulární biologie</t>
  </si>
  <si>
    <t>EC</t>
  </si>
  <si>
    <t>Imunologie</t>
  </si>
  <si>
    <t>ED</t>
  </si>
  <si>
    <t>Mikrobiologie, virologie</t>
  </si>
  <si>
    <t>EEA</t>
  </si>
  <si>
    <t>Fyziologie rostlin</t>
  </si>
  <si>
    <t>EFA</t>
  </si>
  <si>
    <t>Fyziologie živočichů</t>
  </si>
  <si>
    <t>EFB</t>
  </si>
  <si>
    <t>Entomologie</t>
  </si>
  <si>
    <t>EG</t>
  </si>
  <si>
    <t>Ekologie – společenstva</t>
  </si>
  <si>
    <t>EH</t>
  </si>
  <si>
    <t>Biotechnologie a bionika</t>
  </si>
  <si>
    <t>EI</t>
  </si>
  <si>
    <t>Bioinformatika</t>
  </si>
  <si>
    <t>FA</t>
  </si>
  <si>
    <t>Kardiovaskulární nemoci vč. kardiochirurgie</t>
  </si>
  <si>
    <t>FB</t>
  </si>
  <si>
    <t>Endokrinologie, diabetologie, metabolismus, výživa</t>
  </si>
  <si>
    <t>FC</t>
  </si>
  <si>
    <t>Pneumologie</t>
  </si>
  <si>
    <t>FD</t>
  </si>
  <si>
    <t>Onkologie a hematologie</t>
  </si>
  <si>
    <t>FE</t>
  </si>
  <si>
    <t>Ostatní obory vnitřního lékařství</t>
  </si>
  <si>
    <t>FF</t>
  </si>
  <si>
    <t>ORL, oftalmologie</t>
  </si>
  <si>
    <t>FG</t>
  </si>
  <si>
    <t>Pediatrie</t>
  </si>
  <si>
    <t>FH</t>
  </si>
  <si>
    <t>Neurologie, neurochirurgie, neurovědy, neurolingvistika</t>
  </si>
  <si>
    <t>FI</t>
  </si>
  <si>
    <t>Traumatologie a ortopedie</t>
  </si>
  <si>
    <t>FJ</t>
  </si>
  <si>
    <t>Chirurgie vč. transplantologie</t>
  </si>
  <si>
    <t>FK</t>
  </si>
  <si>
    <t>Gynekologie a porodnictví</t>
  </si>
  <si>
    <t>FL</t>
  </si>
  <si>
    <t>Psychiatrie, sexuologie</t>
  </si>
  <si>
    <t>FM</t>
  </si>
  <si>
    <t>Hygiena</t>
  </si>
  <si>
    <t>FN</t>
  </si>
  <si>
    <t>Epidemiologie, infekční nemoci</t>
  </si>
  <si>
    <t>FO</t>
  </si>
  <si>
    <t>Dermatovenerologie</t>
  </si>
  <si>
    <t>FP</t>
  </si>
  <si>
    <t>Ostatní lékařské obory</t>
  </si>
  <si>
    <t>FQ</t>
  </si>
  <si>
    <t>Veřejné zdravotnictví, sociální lékařství</t>
  </si>
  <si>
    <t>FR</t>
  </si>
  <si>
    <t>Farmakologie a lékárnická chemie</t>
  </si>
  <si>
    <t>FS</t>
  </si>
  <si>
    <t>Lékařská zařízení, přístroje a vybavení</t>
  </si>
  <si>
    <t>FT</t>
  </si>
  <si>
    <t>Stomatologie a zubní protetika</t>
  </si>
  <si>
    <t>FU</t>
  </si>
  <si>
    <t>Protetika</t>
  </si>
  <si>
    <t>FV</t>
  </si>
  <si>
    <t>Klinická imunologie</t>
  </si>
  <si>
    <t>FW</t>
  </si>
  <si>
    <t>Lékařská chemie</t>
  </si>
  <si>
    <t>GAA</t>
  </si>
  <si>
    <t>Ekonomika zemědělství</t>
  </si>
  <si>
    <t>GAB</t>
  </si>
  <si>
    <t>Ekonomika potravinářství</t>
  </si>
  <si>
    <t>GAC</t>
  </si>
  <si>
    <t>Lesnická a dřevařská ekonomika</t>
  </si>
  <si>
    <t>GAD</t>
  </si>
  <si>
    <t>Bioekonomie</t>
  </si>
  <si>
    <t>GBA</t>
  </si>
  <si>
    <t>Zemědělská a zahradnická technika</t>
  </si>
  <si>
    <t>GBB</t>
  </si>
  <si>
    <t>Lesnická a dřevařská technika</t>
  </si>
  <si>
    <t>GBC</t>
  </si>
  <si>
    <t>Stavby pro zemědělství</t>
  </si>
  <si>
    <t>GCA</t>
  </si>
  <si>
    <t>Rostlinná výroba</t>
  </si>
  <si>
    <t>GCB</t>
  </si>
  <si>
    <t>Zahradnická výroba</t>
  </si>
  <si>
    <t>GCC</t>
  </si>
  <si>
    <t>Zelinářství</t>
  </si>
  <si>
    <t>GCD</t>
  </si>
  <si>
    <t>Vinohradnictví</t>
  </si>
  <si>
    <t>GCE</t>
  </si>
  <si>
    <t>Ovocnářství</t>
  </si>
  <si>
    <t>GCF</t>
  </si>
  <si>
    <t>Biotechnologie</t>
  </si>
  <si>
    <t>GCG</t>
  </si>
  <si>
    <t>Agrolesnictví</t>
  </si>
  <si>
    <t>GDA</t>
  </si>
  <si>
    <t>Zpracování půdy</t>
  </si>
  <si>
    <t>GDB</t>
  </si>
  <si>
    <t>Výživa a hnojení rostlin</t>
  </si>
  <si>
    <t>GDC</t>
  </si>
  <si>
    <t>Závlahové a odvodňovací stavby</t>
  </si>
  <si>
    <t>GDD</t>
  </si>
  <si>
    <t>Protierozní opatření</t>
  </si>
  <si>
    <t>GEA</t>
  </si>
  <si>
    <t>Genetika rostlin</t>
  </si>
  <si>
    <t>GFA</t>
  </si>
  <si>
    <t>Zemědělská fytopatologie</t>
  </si>
  <si>
    <t>GFB</t>
  </si>
  <si>
    <t>Zemědělská entomologie</t>
  </si>
  <si>
    <t>GFC</t>
  </si>
  <si>
    <t>Rostlinolékařství včetně integrované ochrany</t>
  </si>
  <si>
    <t>GFD</t>
  </si>
  <si>
    <t>Přípravky na ochranu rostlin</t>
  </si>
  <si>
    <t>GGA</t>
  </si>
  <si>
    <t>Chov koní</t>
  </si>
  <si>
    <t>GGB</t>
  </si>
  <si>
    <t>Chov skotu</t>
  </si>
  <si>
    <t>GGC</t>
  </si>
  <si>
    <t>Chov prasat a drůbeže</t>
  </si>
  <si>
    <t>GGD</t>
  </si>
  <si>
    <t>Chov kožešinových zvířat</t>
  </si>
  <si>
    <t>GGE</t>
  </si>
  <si>
    <t>Chov ovcí a koz</t>
  </si>
  <si>
    <t>GGF</t>
  </si>
  <si>
    <t>Biotechnologie v chovu hospodářských zvířat</t>
  </si>
  <si>
    <t>GGG</t>
  </si>
  <si>
    <t>Výživa hospodářských zvířat</t>
  </si>
  <si>
    <t>GGH</t>
  </si>
  <si>
    <t>Šlechtění a plemenářství hospodářských zvířat</t>
  </si>
  <si>
    <t>GHA</t>
  </si>
  <si>
    <t>Choroby hospodářských zvířat</t>
  </si>
  <si>
    <t>GHB</t>
  </si>
  <si>
    <t>Paraziti hospodářských zvířat</t>
  </si>
  <si>
    <t>GHC</t>
  </si>
  <si>
    <t>Veterinární medicína</t>
  </si>
  <si>
    <t>GIA</t>
  </si>
  <si>
    <t>Zakládání, pěstění a ochrana lesa</t>
  </si>
  <si>
    <t>GIB</t>
  </si>
  <si>
    <t>Dendrologie a botanika</t>
  </si>
  <si>
    <t>GID</t>
  </si>
  <si>
    <t>Dřevařské technologie + výroba nábytku</t>
  </si>
  <si>
    <t>GJ</t>
  </si>
  <si>
    <t>Rybářství</t>
  </si>
  <si>
    <t>GKA</t>
  </si>
  <si>
    <t>Technologie výroby potravin rostlinného původu</t>
  </si>
  <si>
    <t>GKB</t>
  </si>
  <si>
    <t>Technologie výroby potravin živočišného původu</t>
  </si>
  <si>
    <t>GKC</t>
  </si>
  <si>
    <t>Pivovarnictví</t>
  </si>
  <si>
    <t>GKD</t>
  </si>
  <si>
    <t>Vinařství</t>
  </si>
  <si>
    <t>GKE</t>
  </si>
  <si>
    <t>Legislativa v potravinářství a bezpečnost potravin</t>
  </si>
  <si>
    <t>GKF</t>
  </si>
  <si>
    <t>Potravinářská chemie</t>
  </si>
  <si>
    <t>GMA</t>
  </si>
  <si>
    <t>Technologie precizního zemědělství</t>
  </si>
  <si>
    <t>GMB</t>
  </si>
  <si>
    <t>Využití a správa dat</t>
  </si>
  <si>
    <t>GMC</t>
  </si>
  <si>
    <t>Robotika v zemědělství</t>
  </si>
  <si>
    <t>IA</t>
  </si>
  <si>
    <t>Teorie informace a kódování</t>
  </si>
  <si>
    <t>IB</t>
  </si>
  <si>
    <t>Operační systémy</t>
  </si>
  <si>
    <t>IC</t>
  </si>
  <si>
    <t>Architektura systémů</t>
  </si>
  <si>
    <t>ID</t>
  </si>
  <si>
    <t>Programovací jazyky</t>
  </si>
  <si>
    <t>IE</t>
  </si>
  <si>
    <t>Databáze</t>
  </si>
  <si>
    <t>IF</t>
  </si>
  <si>
    <t>Počítačové sítě</t>
  </si>
  <si>
    <t>IG</t>
  </si>
  <si>
    <t>Umělá inteligence</t>
  </si>
  <si>
    <t>IH</t>
  </si>
  <si>
    <t>Počítačová grafika a vizualizace</t>
  </si>
  <si>
    <t>II</t>
  </si>
  <si>
    <t>Počítačová bezpečnost a kryptografie</t>
  </si>
  <si>
    <t>IJ</t>
  </si>
  <si>
    <t>Síťové protokoly a komunikace</t>
  </si>
  <si>
    <t>IK</t>
  </si>
  <si>
    <t>Rozpoznávání a strojové učení</t>
  </si>
  <si>
    <t>IL</t>
  </si>
  <si>
    <t>IoT</t>
  </si>
  <si>
    <t>IM</t>
  </si>
  <si>
    <t>Ostatní software</t>
  </si>
  <si>
    <t>IN</t>
  </si>
  <si>
    <t>Kybernetika a kybernetická bezpečnost</t>
  </si>
  <si>
    <t>KA</t>
  </si>
  <si>
    <t>Vojenská technika, bojová a speciální vozidla</t>
  </si>
  <si>
    <t>KB</t>
  </si>
  <si>
    <t>Strategie</t>
  </si>
  <si>
    <t>KC</t>
  </si>
  <si>
    <t>Zbraně a munice</t>
  </si>
  <si>
    <t>KD</t>
  </si>
  <si>
    <t>Ochranné prostředky ve vojenství</t>
  </si>
  <si>
    <t>KE</t>
  </si>
  <si>
    <t>Radiolokace, komunikační technologie a vojenská robotika</t>
  </si>
  <si>
    <t>LAA</t>
  </si>
  <si>
    <t>Zabezpečovací systémy</t>
  </si>
  <si>
    <t>LAB</t>
  </si>
  <si>
    <t>Kolejová vozidla, tratě , kolejiště</t>
  </si>
  <si>
    <t>LBA</t>
  </si>
  <si>
    <t>Veřejná a individuální doprava</t>
  </si>
  <si>
    <t>LBB</t>
  </si>
  <si>
    <t>Nákladní doprava a zařízení</t>
  </si>
  <si>
    <t>LBC</t>
  </si>
  <si>
    <t>Konstrukce dopravních silničních vozidel</t>
  </si>
  <si>
    <t>LBD</t>
  </si>
  <si>
    <t>Silniční a dálniční infrastruktura</t>
  </si>
  <si>
    <t>LBE</t>
  </si>
  <si>
    <t>Autonomní mobilita a pokročilé asistenční systémy</t>
  </si>
  <si>
    <t>LCA</t>
  </si>
  <si>
    <t>Aeronautika, aerodynamika, konstrukce letadel</t>
  </si>
  <si>
    <t>LCB</t>
  </si>
  <si>
    <t>Provoz, řízení a bezpečnost letecké dopravy</t>
  </si>
  <si>
    <t>LDA</t>
  </si>
  <si>
    <t>Konstrukce plavidel</t>
  </si>
  <si>
    <t>LDB</t>
  </si>
  <si>
    <t>Provoz a bezpečnost vodní dopravy</t>
  </si>
  <si>
    <t>LE</t>
  </si>
  <si>
    <t>Dopravní a manipulační technika</t>
  </si>
  <si>
    <t>LF</t>
  </si>
  <si>
    <t>Bezpečnost dopravy a dopravní nehody</t>
  </si>
  <si>
    <t>LG</t>
  </si>
  <si>
    <t>HMI (human-machine interaction) a ergonomie dopravních prostředků</t>
  </si>
  <si>
    <t>LH</t>
  </si>
  <si>
    <t>Digitalizace, konektivita a inteligentní dopravní systémy (ITS)</t>
  </si>
  <si>
    <t>LI</t>
  </si>
  <si>
    <t>Telematika</t>
  </si>
  <si>
    <t>LJA</t>
  </si>
  <si>
    <t>Alternativní zdroje energie v dopravě</t>
  </si>
  <si>
    <t>LJB</t>
  </si>
  <si>
    <t>Konvenční zdroje energie v dopravě</t>
  </si>
  <si>
    <t>LJC</t>
  </si>
  <si>
    <t>Elektromobilita a udržitelné systémy dopravy</t>
  </si>
  <si>
    <t>LK</t>
  </si>
  <si>
    <t>Logistika a management dopravy (včetně pošty)</t>
  </si>
  <si>
    <t>LL</t>
  </si>
  <si>
    <t>Kosmické technologie</t>
  </si>
  <si>
    <t>LM</t>
  </si>
  <si>
    <t>Navigace, spojení, detekce, protiopatření a satelity</t>
  </si>
  <si>
    <t>MA</t>
  </si>
  <si>
    <t>Teplárenství</t>
  </si>
  <si>
    <t>MBA</t>
  </si>
  <si>
    <t>Přenosová (distribuční) soustava, řízení a regulace</t>
  </si>
  <si>
    <t>MBB</t>
  </si>
  <si>
    <t>Plynárenství</t>
  </si>
  <si>
    <t>MBC</t>
  </si>
  <si>
    <t>Obnovitelné zdroje energie</t>
  </si>
  <si>
    <t>MBD</t>
  </si>
  <si>
    <t>Neobnovitelné zdroje energie</t>
  </si>
  <si>
    <t>MBE</t>
  </si>
  <si>
    <t>Baterie a akumulátory</t>
  </si>
  <si>
    <t>MCA</t>
  </si>
  <si>
    <t>Jaderné odpady a úložiště</t>
  </si>
  <si>
    <t>MCB</t>
  </si>
  <si>
    <t>Jaderná bezpečnost</t>
  </si>
  <si>
    <t>MCC</t>
  </si>
  <si>
    <t>Dosimetrie</t>
  </si>
  <si>
    <t>MCD</t>
  </si>
  <si>
    <t>Stavba, konstrukce, provoz jaderných elektráren</t>
  </si>
  <si>
    <t>NAA</t>
  </si>
  <si>
    <t>Výstavba silnic a železnic</t>
  </si>
  <si>
    <t>NAB</t>
  </si>
  <si>
    <t>Výstavba inženýrských sítí</t>
  </si>
  <si>
    <t>NAC</t>
  </si>
  <si>
    <t>Výstavba ostatních staveb</t>
  </si>
  <si>
    <t>NBA</t>
  </si>
  <si>
    <t>Pozemní stavby</t>
  </si>
  <si>
    <t>NBB</t>
  </si>
  <si>
    <t>Stavebně materiálové inženýrství</t>
  </si>
  <si>
    <t>NBC</t>
  </si>
  <si>
    <t>Konstrukce staveb, statika a mechanika</t>
  </si>
  <si>
    <t>NBD</t>
  </si>
  <si>
    <t>Dopravní stavby</t>
  </si>
  <si>
    <t>NBE</t>
  </si>
  <si>
    <t>Vodní stavby, meliorace, hydraulika, hydrologie</t>
  </si>
  <si>
    <t>NBF</t>
  </si>
  <si>
    <t>Architektura a rozvoj sídel</t>
  </si>
  <si>
    <t>NBG</t>
  </si>
  <si>
    <t>Technické zařízení budov a technologie staveb</t>
  </si>
  <si>
    <t>NBH</t>
  </si>
  <si>
    <t>Geotechnika, geodezie</t>
  </si>
  <si>
    <t>NBI</t>
  </si>
  <si>
    <t>Energeticky šetrné budovy</t>
  </si>
  <si>
    <t>PA</t>
  </si>
  <si>
    <t>Kovové materiály</t>
  </si>
  <si>
    <t>PB</t>
  </si>
  <si>
    <t>Keramika, žáruvzdorné materiály, skla</t>
  </si>
  <si>
    <t>PC</t>
  </si>
  <si>
    <t>Kompositní materiály</t>
  </si>
  <si>
    <t>PD</t>
  </si>
  <si>
    <t>Nanomateriály</t>
  </si>
  <si>
    <t>PE</t>
  </si>
  <si>
    <t>Ostatní materiály</t>
  </si>
  <si>
    <t>PF</t>
  </si>
  <si>
    <t>Textilní materiály</t>
  </si>
  <si>
    <t>PG</t>
  </si>
  <si>
    <t>Povrchové úpravy materiálů, koroze</t>
  </si>
  <si>
    <t>PH</t>
  </si>
  <si>
    <t>Materiálové zkoušky, životnost a únava materiálů</t>
  </si>
  <si>
    <t>PI</t>
  </si>
  <si>
    <t>Stavební materiály</t>
  </si>
  <si>
    <t>RA</t>
  </si>
  <si>
    <t>Elektronika a optoelektronika, elektrotechnika</t>
  </si>
  <si>
    <t>RB</t>
  </si>
  <si>
    <t>Senzory, čidla, měření a regulace</t>
  </si>
  <si>
    <t>RC</t>
  </si>
  <si>
    <t>Počítačový hardware</t>
  </si>
  <si>
    <t>RD</t>
  </si>
  <si>
    <t>Mikroelektronika</t>
  </si>
  <si>
    <t>RE</t>
  </si>
  <si>
    <t>Řídící technika</t>
  </si>
  <si>
    <t>RF</t>
  </si>
  <si>
    <t>Radioelektronika</t>
  </si>
  <si>
    <t>SA</t>
  </si>
  <si>
    <t>Průmyslové procesy a zpracování</t>
  </si>
  <si>
    <t>SB</t>
  </si>
  <si>
    <t>Strojní zařízení a nástroje</t>
  </si>
  <si>
    <t>SC</t>
  </si>
  <si>
    <t>Ostatní strojírenství</t>
  </si>
  <si>
    <t>SD</t>
  </si>
  <si>
    <t>Řízení spolehlivosti a kvality, zkušebnictví</t>
  </si>
  <si>
    <t>SE</t>
  </si>
  <si>
    <t>Mechatronika</t>
  </si>
  <si>
    <t>SF</t>
  </si>
  <si>
    <t>Hutnictví</t>
  </si>
  <si>
    <t>Obory TA ČR</t>
  </si>
  <si>
    <t>Seznam oborů TA ČR</t>
  </si>
  <si>
    <t>Výzkumná data</t>
  </si>
  <si>
    <t>Popište  způsob správy výzkumných dat a uveďte informace o dostupnosti a způsobu šíření výsledků výzkumu a výzkumných dat, pokud byly vytvořeny za podpory z veřejných prostředků, v souladu se zásadou, že výsledky výzkumu a výzkumná data nejsou zveřejňovány pouze v odůvodněných případech. 
Popište zejména 
• jaká výzkumná data budete v rámci projektu vytvářet, zpracovávat nebo sbírat; 
• jaké metody a zásady jejich správy použijete s ohledem na FAIR principy (vyhledatelnost, přístupnost, interoperabilita a znovupoužitelnost);
• zda a jakým způsobem budete data sdílet a publikovat; 
• a jakým způsobem budete data ukládat během řešení projektu a uchovávat po skončení projektu.</t>
  </si>
  <si>
    <t>Plánovaný konec řešení projektu</t>
  </si>
  <si>
    <t>SIGMA</t>
  </si>
  <si>
    <t xml:space="preserve">Dílčí cíl 4 – Mezinárodní spolupráce (DC4)
</t>
  </si>
  <si>
    <t>Dílčí cíl, do kterého je daný projekt podáván</t>
  </si>
  <si>
    <t>Způsob naplnění cílů programu a dílčího cíle</t>
  </si>
  <si>
    <t>Maximální míra podpory dle programu SIGMA</t>
  </si>
  <si>
    <t>Pravidla financování českého uchazeče navazují na pravidla programu.
Každý zapojený český subjekt však musí respektovat maximální možnou míru podpory stanovenou Nařízením Evropské komise. Maximální výše podpory se odvíjí od kategorií činností (typů výzkumu) a kategorií účastníků (typ organizace), viz tabulka.</t>
  </si>
  <si>
    <t>Míra podpory dle programu SIGMA</t>
  </si>
  <si>
    <r>
      <t xml:space="preserve">Rokem je pro účely všech níže uvedených tabulek myšlen </t>
    </r>
    <r>
      <rPr>
        <b/>
        <sz val="10"/>
        <color rgb="FFFF0000"/>
        <rFont val="Arial"/>
      </rPr>
      <t>kalendářní rok</t>
    </r>
    <r>
      <rPr>
        <sz val="10"/>
        <color rgb="FFFF0000"/>
        <rFont val="Arial"/>
      </rPr>
      <t>. Při vyplňování údajů se řiďte plánovaným začátkem a koncem řešení projektu.</t>
    </r>
  </si>
  <si>
    <t>Rokem je pro účely všech níže uvedených tabulek myšlen kalendářní rok. Při vyplňování údajů se řiďte plánovaným začátkem a koncem řešení projektu.</t>
  </si>
  <si>
    <t>Gfunk - funční vzorek</t>
  </si>
  <si>
    <r>
      <t xml:space="preserve">Popis výsledku druhu "O"
</t>
    </r>
    <r>
      <rPr>
        <sz val="10"/>
        <color theme="1"/>
        <rFont val="Arial"/>
        <family val="2"/>
        <charset val="238"/>
      </rPr>
      <t>(vyplňte pouze u výsledků druhu O)</t>
    </r>
  </si>
  <si>
    <r>
      <rPr>
        <b/>
        <sz val="10"/>
        <color rgb="FF3A3838"/>
        <rFont val="Arial"/>
        <family val="2"/>
        <charset val="238"/>
      </rPr>
      <t>Částky uvádějte v celých eurech.</t>
    </r>
    <r>
      <rPr>
        <sz val="10"/>
        <color rgb="FF3A3838"/>
        <rFont val="Arial"/>
      </rPr>
      <t xml:space="preserve"> </t>
    </r>
    <r>
      <rPr>
        <b/>
        <sz val="10"/>
        <color rgb="FFFF0000"/>
        <rFont val="Arial"/>
      </rPr>
      <t>ČÁSTKA</t>
    </r>
    <r>
      <rPr>
        <sz val="10"/>
        <color rgb="FF3A3838"/>
        <rFont val="Arial"/>
      </rPr>
      <t xml:space="preserve"> </t>
    </r>
    <r>
      <rPr>
        <b/>
        <sz val="10"/>
        <color rgb="FFFF0000"/>
        <rFont val="Arial"/>
      </rPr>
      <t xml:space="preserve">CELKOVÝCH NÁKLADŮ MUSÍ ODPOVÍDAT ČÁSTCE </t>
    </r>
    <r>
      <rPr>
        <b/>
        <u/>
        <sz val="10"/>
        <color rgb="FFFF0000"/>
        <rFont val="Arial"/>
      </rPr>
      <t>TOTAL COSTS</t>
    </r>
    <r>
      <rPr>
        <b/>
        <sz val="10"/>
        <color rgb="FFFF0000"/>
        <rFont val="Arial"/>
      </rPr>
      <t xml:space="preserve"> UVEDENÉ V MEZINÁRODNÍ PŘIHLÁŠCE!</t>
    </r>
  </si>
  <si>
    <r>
      <rPr>
        <b/>
        <sz val="10"/>
        <color rgb="FF3A3838"/>
        <rFont val="Arial"/>
        <family val="2"/>
        <charset val="238"/>
      </rPr>
      <t>Částky uvádějte v celých eurech.</t>
    </r>
    <r>
      <rPr>
        <sz val="10"/>
        <color rgb="FF3A3838"/>
        <rFont val="Arial"/>
        <family val="2"/>
        <charset val="238"/>
      </rPr>
      <t xml:space="preserve">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</si>
  <si>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r>
      <rPr>
        <b/>
        <sz val="10"/>
        <color theme="1"/>
        <rFont val="Arial"/>
        <family val="2"/>
        <charset val="238"/>
      </rPr>
      <t>Částky uvádějte v celých eurech.</t>
    </r>
    <r>
      <rPr>
        <sz val="10"/>
        <color theme="1"/>
        <rFont val="Arial"/>
        <family val="2"/>
        <charset val="238"/>
      </rPr>
      <t xml:space="preserve"> </t>
    </r>
    <r>
      <rPr>
        <b/>
        <sz val="10"/>
        <color rgb="FFFF0000"/>
        <rFont val="Arial"/>
        <family val="2"/>
        <charset val="238"/>
      </rPr>
      <t>ČÁSTKA CELKOVÝCH NÁKLADŮ MUSÍ ODPOVÍDAT ČÁSTCE TOTAL COSTS UVEDENÉ V MEZINÁRODNÍ PŘIHLÁŠCE!</t>
    </r>
  </si>
  <si>
    <r>
      <rPr>
        <b/>
        <sz val="10"/>
        <color rgb="FF3A3838"/>
        <rFont val="Arial"/>
        <family val="2"/>
        <charset val="238"/>
      </rPr>
      <t>Částky uvádějte v celých eurech</t>
    </r>
    <r>
      <rPr>
        <sz val="10"/>
        <color rgb="FF3A3838"/>
        <rFont val="Arial"/>
        <family val="2"/>
        <charset val="238"/>
      </rPr>
      <t xml:space="preserve">.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</si>
  <si>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t>TA CR Application Form - povinná příloha českého uchazeče mezinárodní výzvy Partnerství RAMP Call 2026</t>
  </si>
  <si>
    <t>TACR/6017-2/2026</t>
  </si>
  <si>
    <r>
      <t xml:space="preserve">4) Patentová rešerše k plánovanému výsledku druhu O - patentová přihláška </t>
    </r>
    <r>
      <rPr>
        <sz val="10"/>
        <color theme="1"/>
        <rFont val="Arial"/>
      </rPr>
      <t>(pouze pokud v projektu plánujete dosáhnout výsledku tohoto druhu)</t>
    </r>
  </si>
  <si>
    <t xml:space="preserve"> Verze 1: červenec 2026</t>
  </si>
  <si>
    <r>
      <t xml:space="preserve">Plánovaný začátek řešení projektu 
</t>
    </r>
    <r>
      <rPr>
        <sz val="10"/>
        <color theme="1" tint="0.34998626667073579"/>
        <rFont val="Arial"/>
        <family val="2"/>
        <charset val="238"/>
      </rPr>
      <t>Nejdříve 1. 7. 2027, nejpozději 1. 9. 2027</t>
    </r>
  </si>
  <si>
    <t>1.0</t>
  </si>
  <si>
    <t xml:space="preserve">Druh výstupu/výsledku O - ostatní výsledky je uznatelný pouze v kombinaci s minimálně jedním dalším jiným druhem výsledku. </t>
  </si>
  <si>
    <t>O - patentová přihláška</t>
  </si>
  <si>
    <t xml:space="preserve">NmetS - certifikovaná metodika </t>
  </si>
  <si>
    <t xml:space="preserve">NmetC - certifikovaná metodika </t>
  </si>
  <si>
    <t xml:space="preserve">NmetA - certifikovaná metodika </t>
  </si>
  <si>
    <t>Výsledky SIGMA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</si>
</sst>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m/yyyy"/>
    <numFmt numFmtId="165" formatCode="############"/>
    <numFmt numFmtId="166" formatCode="00000000"/>
    <numFmt numFmtId="167" formatCode="0.0%"/>
    <numFmt numFmtId="168" formatCode="_-* #,##0\ [$€-1]_-;\-* #,##0\ [$€-1]_-;_-* &quot;-&quot;??\ [$€-1]_-;_-@"/>
    <numFmt numFmtId="169" formatCode="0\ %"/>
    <numFmt numFmtId="170" formatCode="_-* #,##0.00\ [$€-1]_-;\-* #,##0.00\ [$€-1]_-;_-* &quot;-&quot;??\ [$€-1]_-;_-@"/>
    <numFmt numFmtId="171" formatCode="[$€]#,##0"/>
    <numFmt numFmtId="172" formatCode="#,##0\ [$Kč-405]"/>
    <numFmt numFmtId="173" formatCode="0.0\ %"/>
  </numFmts>
  <fonts count="96">
    <font>
      <sz val="10"/>
      <color rgb="FF000000"/>
      <name val="Arial"/>
    </font>
    <font>
      <b/>
      <sz val="12"/>
      <color theme="1"/>
      <name val="Arial"/>
    </font>
    <font>
      <sz val="10"/>
      <name val="Arial"/>
    </font>
    <font>
      <b/>
      <sz val="10"/>
      <color theme="1"/>
      <name val="Arial"/>
    </font>
    <font>
      <sz val="10"/>
      <color theme="1"/>
      <name val="Arial"/>
    </font>
    <font>
      <b/>
      <sz val="12"/>
      <color rgb="FFFFFFFF"/>
      <name val="Arial"/>
    </font>
    <font>
      <sz val="10"/>
      <color rgb="FFC00000"/>
      <name val="Arial"/>
    </font>
    <font>
      <sz val="10"/>
      <color theme="0"/>
      <name val="Arial"/>
    </font>
    <font>
      <sz val="8"/>
      <color theme="1"/>
      <name val="Arial"/>
    </font>
    <font>
      <sz val="10"/>
      <color rgb="FFFF0000"/>
      <name val="Arial"/>
    </font>
    <font>
      <b/>
      <sz val="10"/>
      <color rgb="FFFF0000"/>
      <name val="Arial"/>
    </font>
    <font>
      <u/>
      <sz val="10"/>
      <color theme="10"/>
      <name val="Arial"/>
    </font>
    <font>
      <i/>
      <sz val="9"/>
      <color rgb="FF000000"/>
      <name val="Arial"/>
    </font>
    <font>
      <i/>
      <sz val="10"/>
      <color rgb="FF000000"/>
      <name val="Arial"/>
    </font>
    <font>
      <sz val="9"/>
      <color rgb="FF000000"/>
      <name val="Arial"/>
    </font>
    <font>
      <b/>
      <sz val="10"/>
      <color rgb="FFFFFFFF"/>
      <name val="Arial"/>
    </font>
    <font>
      <sz val="9"/>
      <color rgb="FF595959"/>
      <name val="Arial"/>
    </font>
    <font>
      <sz val="9"/>
      <color rgb="FF3A3838"/>
      <name val="Arial"/>
    </font>
    <font>
      <b/>
      <sz val="10"/>
      <color rgb="FF000000"/>
      <name val="Arial"/>
    </font>
    <font>
      <u/>
      <sz val="10"/>
      <color theme="10"/>
      <name val="Arial"/>
    </font>
    <font>
      <sz val="9"/>
      <color rgb="FFFF0000"/>
      <name val="Arial"/>
    </font>
    <font>
      <u/>
      <sz val="10"/>
      <color theme="10"/>
      <name val="Arial"/>
    </font>
    <font>
      <b/>
      <u/>
      <sz val="10"/>
      <color rgb="FFFFFFFF"/>
      <name val="Arial"/>
    </font>
    <font>
      <b/>
      <u/>
      <sz val="10"/>
      <color rgb="FFFFFFFF"/>
      <name val="Arial"/>
    </font>
    <font>
      <u/>
      <sz val="10"/>
      <color theme="10"/>
      <name val="Arial"/>
    </font>
    <font>
      <sz val="8"/>
      <color rgb="FF3A3838"/>
      <name val="Arial"/>
    </font>
    <font>
      <u/>
      <sz val="10"/>
      <color theme="10"/>
      <name val="Arial"/>
    </font>
    <font>
      <b/>
      <u/>
      <sz val="10"/>
      <color rgb="FFFFFFFF"/>
      <name val="Arial"/>
    </font>
    <font>
      <sz val="10"/>
      <color rgb="FF3A3838"/>
      <name val="Arial"/>
    </font>
    <font>
      <b/>
      <sz val="13"/>
      <color rgb="FFFFFFFF"/>
      <name val="Arial"/>
    </font>
    <font>
      <u/>
      <sz val="10"/>
      <color theme="10"/>
      <name val="Arial"/>
    </font>
    <font>
      <b/>
      <sz val="10"/>
      <color rgb="FFC00000"/>
      <name val="Arial"/>
    </font>
    <font>
      <b/>
      <sz val="11"/>
      <color theme="1"/>
      <name val="Arial"/>
    </font>
    <font>
      <b/>
      <sz val="11"/>
      <color rgb="FFFF0000"/>
      <name val="Arial"/>
    </font>
    <font>
      <u/>
      <sz val="10"/>
      <color theme="10"/>
      <name val="Arial"/>
    </font>
    <font>
      <b/>
      <sz val="9"/>
      <color rgb="FF3A3838"/>
      <name val="Arial"/>
    </font>
    <font>
      <b/>
      <sz val="10"/>
      <color rgb="FF3A3838"/>
      <name val="Arial"/>
    </font>
    <font>
      <u/>
      <sz val="10"/>
      <color theme="10"/>
      <name val="Arial"/>
    </font>
    <font>
      <b/>
      <sz val="12"/>
      <color rgb="FF000000"/>
      <name val="Cambria"/>
    </font>
    <font>
      <sz val="9"/>
      <color rgb="FF3F3F3F"/>
      <name val="Arial"/>
    </font>
    <font>
      <i/>
      <sz val="9"/>
      <color rgb="FF3F3F3F"/>
      <name val="Arial"/>
    </font>
    <font>
      <i/>
      <sz val="9"/>
      <color theme="1"/>
      <name val="Arial"/>
    </font>
    <font>
      <b/>
      <sz val="9"/>
      <color rgb="FFFFFFFF"/>
      <name val="Arial"/>
    </font>
    <font>
      <b/>
      <sz val="11"/>
      <color rgb="FF000000"/>
      <name val="Inconsolata"/>
    </font>
    <font>
      <sz val="10"/>
      <color rgb="FF002060"/>
      <name val="Arial"/>
    </font>
    <font>
      <sz val="9"/>
      <color theme="1"/>
      <name val="Arial"/>
    </font>
    <font>
      <sz val="10"/>
      <color rgb="FF333333"/>
      <name val="Arial"/>
    </font>
    <font>
      <sz val="10"/>
      <color rgb="FF000000"/>
      <name val="Calibri"/>
    </font>
    <font>
      <u/>
      <sz val="9"/>
      <color rgb="FF3F3F3F"/>
      <name val="Arial"/>
    </font>
    <font>
      <i/>
      <sz val="10"/>
      <color theme="1"/>
      <name val="Arial"/>
    </font>
    <font>
      <i/>
      <sz val="9"/>
      <color rgb="FF3A3838"/>
      <name val="Arial"/>
    </font>
    <font>
      <b/>
      <sz val="10"/>
      <color theme="0"/>
      <name val="Arial"/>
    </font>
    <font>
      <i/>
      <sz val="9"/>
      <color rgb="FF595959"/>
      <name val="Arial"/>
    </font>
    <font>
      <b/>
      <sz val="10"/>
      <color rgb="FF333333"/>
      <name val="Arial"/>
    </font>
    <font>
      <sz val="9"/>
      <color rgb="FF1F3864"/>
      <name val="Arial"/>
    </font>
    <font>
      <sz val="8"/>
      <color rgb="FF1F3864"/>
      <name val="Arial"/>
    </font>
    <font>
      <u/>
      <sz val="9"/>
      <color rgb="FF3A3838"/>
      <name val="Arial"/>
    </font>
    <font>
      <u/>
      <sz val="9"/>
      <color rgb="FF3A3838"/>
      <name val="Arial"/>
    </font>
    <font>
      <sz val="8"/>
      <color rgb="FFC00000"/>
      <name val="Arial"/>
    </font>
    <font>
      <b/>
      <sz val="10"/>
      <color rgb="FF6AA84F"/>
      <name val="Arial"/>
    </font>
    <font>
      <sz val="8"/>
      <color rgb="FF000000"/>
      <name val="Arial"/>
    </font>
    <font>
      <u/>
      <sz val="10"/>
      <color theme="10"/>
      <name val="Arial"/>
    </font>
    <font>
      <sz val="10"/>
      <color theme="1"/>
      <name val="Calibri"/>
    </font>
    <font>
      <sz val="12"/>
      <color rgb="FFFFFFFF"/>
      <name val="Cambria"/>
    </font>
    <font>
      <sz val="11"/>
      <color rgb="FF000000"/>
      <name val="Calibri"/>
    </font>
    <font>
      <sz val="12"/>
      <color rgb="FF000000"/>
      <name val="Cambria"/>
    </font>
    <font>
      <sz val="11"/>
      <color rgb="FF000000"/>
      <name val="Inconsolata"/>
    </font>
    <font>
      <b/>
      <sz val="12"/>
      <color rgb="FFFF0000"/>
      <name val="Arial"/>
    </font>
    <font>
      <sz val="12"/>
      <color rgb="FFFFFFFF"/>
      <name val="Arial"/>
    </font>
    <font>
      <b/>
      <sz val="9"/>
      <color rgb="FF595959"/>
      <name val="Arial"/>
    </font>
    <font>
      <sz val="10"/>
      <color theme="10"/>
      <name val="Arial"/>
    </font>
    <font>
      <b/>
      <sz val="9"/>
      <color rgb="FF3F3F3F"/>
      <name val="Arial"/>
    </font>
    <font>
      <b/>
      <u/>
      <sz val="10"/>
      <color rgb="FFFF0000"/>
      <name val="Arial"/>
    </font>
    <font>
      <b/>
      <i/>
      <sz val="9"/>
      <color rgb="FF3A3838"/>
      <name val="Arial"/>
    </font>
    <font>
      <sz val="12"/>
      <color theme="1"/>
      <name val="Arial"/>
    </font>
    <font>
      <sz val="10"/>
      <color theme="1"/>
      <name val="Arial"/>
      <family val="2"/>
      <charset val="238"/>
    </font>
    <font>
      <b/>
      <sz val="12"/>
      <color theme="1"/>
      <name val="Arial"/>
      <family val="2"/>
      <charset val="238"/>
    </font>
    <font>
      <i/>
      <sz val="9"/>
      <color rgb="FF000000"/>
      <name val="Arial"/>
      <family val="2"/>
      <charset val="238"/>
    </font>
    <font>
      <b/>
      <sz val="10"/>
      <color theme="1"/>
      <name val="Arial"/>
      <family val="2"/>
      <charset val="238"/>
    </font>
    <font>
      <b/>
      <sz val="10"/>
      <color rgb="FFFF0000"/>
      <name val="Arial"/>
      <family val="2"/>
      <charset val="238"/>
    </font>
    <font>
      <b/>
      <sz val="12"/>
      <color rgb="FFFFFFFF"/>
      <name val="Arial"/>
      <family val="2"/>
      <charset val="238"/>
    </font>
    <font>
      <sz val="9"/>
      <color rgb="FF595959"/>
      <name val="Arial"/>
      <family val="2"/>
      <charset val="238"/>
    </font>
    <font>
      <b/>
      <sz val="10"/>
      <color rgb="FFFFFFFF"/>
      <name val="Arial"/>
      <family val="2"/>
      <charset val="238"/>
    </font>
    <font>
      <i/>
      <sz val="9"/>
      <color rgb="FF595959"/>
      <name val="Arial"/>
      <family val="2"/>
      <charset val="238"/>
    </font>
    <font>
      <b/>
      <sz val="12"/>
      <color rgb="FF000000"/>
      <name val="Calibri"/>
      <family val="2"/>
      <charset val="238"/>
    </font>
    <font>
      <sz val="12"/>
      <color rgb="FF000000"/>
      <name val="Calibri"/>
      <family val="2"/>
      <charset val="238"/>
    </font>
    <font>
      <sz val="10"/>
      <color rgb="FF000000"/>
      <name val="Arial"/>
      <family val="2"/>
      <charset val="238"/>
    </font>
    <font>
      <sz val="10"/>
      <color rgb="FF222222"/>
      <name val="Arial"/>
      <family val="2"/>
      <charset val="238"/>
    </font>
    <font>
      <sz val="11"/>
      <color rgb="FF000000"/>
      <name val="Calibri"/>
      <family val="2"/>
      <charset val="238"/>
    </font>
    <font>
      <sz val="11"/>
      <color rgb="FF222222"/>
      <name val="Calibri"/>
      <family val="2"/>
      <charset val="238"/>
    </font>
    <font>
      <b/>
      <sz val="10"/>
      <color rgb="FF000000"/>
      <name val="Arial"/>
      <family val="2"/>
      <charset val="238"/>
    </font>
    <font>
      <sz val="10"/>
      <color rgb="FFFF0000"/>
      <name val="Arial"/>
      <family val="2"/>
      <charset val="238"/>
    </font>
    <font>
      <sz val="10"/>
      <color rgb="FF3A3838"/>
      <name val="Arial"/>
      <family val="2"/>
      <charset val="238"/>
    </font>
    <font>
      <sz val="9"/>
      <color rgb="FF3F3F3F"/>
      <name val="Arial"/>
      <family val="2"/>
      <charset val="238"/>
    </font>
    <font>
      <sz val="10"/>
      <color theme="1" tint="0.34998626667073579"/>
      <name val="Arial"/>
      <family val="2"/>
      <charset val="238"/>
    </font>
    <font>
      <b/>
      <sz val="10"/>
      <color rgb="FF3A3838"/>
      <name val="Arial"/>
      <family val="2"/>
      <charset val="238"/>
    </font>
  </fonts>
  <fills count="27">
    <fill>
      <patternFill patternType="none"/>
    </fill>
    <fill>
      <patternFill patternType="gray125"/>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8F8F8"/>
        <bgColor rgb="FFF8F8F8"/>
      </patternFill>
    </fill>
    <fill>
      <patternFill patternType="solid">
        <fgColor rgb="FFFFF892"/>
        <bgColor rgb="FFFFF892"/>
      </patternFill>
    </fill>
    <fill>
      <patternFill patternType="solid">
        <fgColor rgb="FFD9D9D9"/>
        <bgColor rgb="FFD9D9D9"/>
      </patternFill>
    </fill>
    <fill>
      <patternFill patternType="solid">
        <fgColor rgb="FFF4CCCC"/>
        <bgColor rgb="FFF4CCCC"/>
      </patternFill>
    </fill>
    <fill>
      <patternFill patternType="solid">
        <fgColor rgb="FFD8D8D8"/>
        <bgColor rgb="FFD8D8D8"/>
      </patternFill>
    </fill>
    <fill>
      <patternFill patternType="solid">
        <fgColor rgb="FF0070C0"/>
        <bgColor rgb="FF0070C0"/>
      </patternFill>
    </fill>
    <fill>
      <patternFill patternType="solid">
        <fgColor rgb="FF2F5496"/>
        <bgColor rgb="FF2F5496"/>
      </patternFill>
    </fill>
    <fill>
      <patternFill patternType="solid">
        <fgColor rgb="FFF2F2F2"/>
        <bgColor rgb="FFF2F2F2"/>
      </patternFill>
    </fill>
    <fill>
      <patternFill patternType="solid">
        <fgColor rgb="FFDADADA"/>
        <bgColor rgb="FFDADADA"/>
      </patternFill>
    </fill>
    <fill>
      <patternFill patternType="solid">
        <fgColor rgb="FFD0CECE"/>
        <bgColor rgb="FFD0CECE"/>
      </patternFill>
    </fill>
    <fill>
      <patternFill patternType="solid">
        <fgColor rgb="FFDEEAF6"/>
        <bgColor rgb="FFDEEAF6"/>
      </patternFill>
    </fill>
    <fill>
      <patternFill patternType="solid">
        <fgColor rgb="FFBDD6EE"/>
        <bgColor rgb="FFBDD6EE"/>
      </patternFill>
    </fill>
    <fill>
      <patternFill patternType="solid">
        <fgColor rgb="FF002060"/>
        <bgColor rgb="FF002060"/>
      </patternFill>
    </fill>
    <fill>
      <patternFill patternType="solid">
        <fgColor rgb="FFC8C8C8"/>
        <bgColor rgb="FFC8C8C8"/>
      </patternFill>
    </fill>
    <fill>
      <patternFill patternType="solid">
        <fgColor rgb="FF1F3864"/>
        <bgColor rgb="FF1F3864"/>
      </patternFill>
    </fill>
    <fill>
      <patternFill patternType="solid">
        <fgColor rgb="FFC00000"/>
        <bgColor rgb="FFC00000"/>
      </patternFill>
    </fill>
    <fill>
      <patternFill patternType="solid">
        <fgColor rgb="FFE7E6E6"/>
        <bgColor rgb="FFE7E6E6"/>
      </patternFill>
    </fill>
    <fill>
      <patternFill patternType="solid">
        <fgColor rgb="FFFEF2CB"/>
        <bgColor rgb="FFFEF2CB"/>
      </patternFill>
    </fill>
    <fill>
      <patternFill patternType="solid">
        <fgColor rgb="FF3C78D8"/>
        <bgColor rgb="FF3C78D8"/>
      </patternFill>
    </fill>
    <fill>
      <patternFill patternType="solid">
        <fgColor rgb="FFFFFF00"/>
        <bgColor rgb="FFFFFF00"/>
      </patternFill>
    </fill>
    <fill>
      <patternFill patternType="solid">
        <fgColor theme="2" tint="-0.14999847407452621"/>
        <bgColor rgb="FFFFF892"/>
      </patternFill>
    </fill>
    <fill>
      <patternFill patternType="solid">
        <fgColor theme="0" tint="-0.14999847407452621"/>
        <bgColor rgb="FFFFF892"/>
      </patternFill>
    </fill>
  </fills>
  <borders count="142">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rgb="FFFFFFFF"/>
      </top>
      <bottom/>
      <diagonal/>
    </border>
    <border>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FFFFFF"/>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bottom/>
      <diagonal/>
    </border>
    <border>
      <left style="thin">
        <color rgb="FF000000"/>
      </left>
      <right/>
      <top/>
      <bottom/>
      <diagonal/>
    </border>
    <border>
      <left style="thin">
        <color rgb="FF000000"/>
      </left>
      <right style="thin">
        <color theme="0"/>
      </right>
      <top style="thin">
        <color rgb="FF000000"/>
      </top>
      <bottom/>
      <diagonal/>
    </border>
    <border>
      <left style="thin">
        <color theme="0"/>
      </left>
      <right/>
      <top style="thin">
        <color rgb="FF000000"/>
      </top>
      <bottom/>
      <diagonal/>
    </border>
    <border>
      <left style="thin">
        <color theme="0"/>
      </left>
      <right style="thin">
        <color rgb="FF000000"/>
      </right>
      <top style="thin">
        <color rgb="FF000000"/>
      </top>
      <bottom/>
      <diagonal/>
    </border>
    <border>
      <left style="thin">
        <color rgb="FF00000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rgb="FFFFFFFF"/>
      </left>
      <right/>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style="thin">
        <color rgb="FF2F5496"/>
      </top>
      <bottom style="double">
        <color rgb="FF2F5496"/>
      </bottom>
      <diagonal/>
    </border>
    <border>
      <left/>
      <right style="thin">
        <color theme="0"/>
      </right>
      <top style="thin">
        <color rgb="FF2F5496"/>
      </top>
      <bottom style="double">
        <color rgb="FF2F5496"/>
      </bottom>
      <diagonal/>
    </border>
    <border>
      <left style="thin">
        <color theme="0"/>
      </left>
      <right style="thin">
        <color theme="0"/>
      </right>
      <top style="thin">
        <color rgb="FF2F5496"/>
      </top>
      <bottom style="double">
        <color rgb="FF2F5496"/>
      </bottom>
      <diagonal/>
    </border>
    <border>
      <left/>
      <right style="thin">
        <color theme="0"/>
      </right>
      <top style="thin">
        <color rgb="FF2F5496"/>
      </top>
      <bottom style="double">
        <color rgb="FF2F5496"/>
      </bottom>
      <diagonal/>
    </border>
    <border>
      <left/>
      <right/>
      <top style="thin">
        <color theme="0"/>
      </top>
      <bottom style="thin">
        <color theme="0"/>
      </bottom>
      <diagonal/>
    </border>
    <border>
      <left style="thin">
        <color rgb="FFFFFFFF"/>
      </left>
      <right style="thin">
        <color rgb="FFFFFFFF"/>
      </right>
      <top/>
      <bottom/>
      <diagonal/>
    </border>
    <border>
      <left style="thin">
        <color theme="0"/>
      </left>
      <right/>
      <top/>
      <bottom/>
      <diagonal/>
    </border>
    <border>
      <left style="thin">
        <color theme="0"/>
      </left>
      <right/>
      <top/>
      <bottom/>
      <diagonal/>
    </border>
    <border>
      <left style="thin">
        <color theme="0"/>
      </left>
      <right/>
      <top/>
      <bottom/>
      <diagonal/>
    </border>
    <border>
      <left style="thin">
        <color theme="0"/>
      </left>
      <right/>
      <top style="thin">
        <color rgb="FF2F5496"/>
      </top>
      <bottom style="double">
        <color rgb="FF2F5496"/>
      </bottom>
      <diagonal/>
    </border>
    <border>
      <left style="thin">
        <color theme="0"/>
      </left>
      <right style="thin">
        <color theme="1"/>
      </right>
      <top style="thin">
        <color rgb="FF2F5496"/>
      </top>
      <bottom style="double">
        <color rgb="FF2F5496"/>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rgb="FFFFFFFF"/>
      </bottom>
      <diagonal/>
    </border>
    <border>
      <left/>
      <right/>
      <top style="thin">
        <color theme="0"/>
      </top>
      <bottom/>
      <diagonal/>
    </border>
    <border>
      <left style="thin">
        <color rgb="FF1F3864"/>
      </left>
      <right style="thin">
        <color theme="0"/>
      </right>
      <top style="thin">
        <color rgb="FF1F3864"/>
      </top>
      <bottom style="thin">
        <color rgb="FF1F3864"/>
      </bottom>
      <diagonal/>
    </border>
    <border>
      <left style="thin">
        <color theme="0"/>
      </left>
      <right style="thin">
        <color rgb="FF1F3864"/>
      </right>
      <top style="thin">
        <color rgb="FF1F3864"/>
      </top>
      <bottom style="thin">
        <color rgb="FF1F3864"/>
      </bottom>
      <diagonal/>
    </border>
    <border>
      <left style="thin">
        <color rgb="FF1F3864"/>
      </left>
      <right/>
      <top/>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top/>
      <bottom style="thin">
        <color rgb="FFFFFFFF"/>
      </bottom>
      <diagonal/>
    </border>
    <border>
      <left/>
      <right/>
      <top style="thin">
        <color rgb="FFFFFFFF"/>
      </top>
      <bottom/>
      <diagonal/>
    </border>
    <border>
      <left/>
      <right/>
      <top style="thin">
        <color rgb="FFFFFFFF"/>
      </top>
      <bottom/>
      <diagonal/>
    </border>
    <border>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s>
  <cellStyleXfs count="2">
    <xf numFmtId="0" fontId="0" fillId="0" borderId="0"/>
    <xf numFmtId="0" fontId="11" fillId="0" borderId="0" applyNumberFormat="0" applyFill="0" applyBorder="0" applyAlignment="0" applyProtection="0"/>
  </cellStyleXfs>
  <cellXfs count="549">
    <xf numFmtId="0" fontId="0" fillId="0" borderId="0" xfId="0" applyFont="1" applyAlignment="1"/>
    <xf numFmtId="0" fontId="0" fillId="0" borderId="0" xfId="0" applyFont="1"/>
    <xf numFmtId="0" fontId="3" fillId="2" borderId="4" xfId="0" applyFont="1" applyFill="1" applyBorder="1" applyAlignment="1">
      <alignment horizontal="left" vertical="center" wrapText="1"/>
    </xf>
    <xf numFmtId="0" fontId="6" fillId="4" borderId="4" xfId="0" applyFont="1" applyFill="1" applyBorder="1" applyAlignment="1">
      <alignment vertical="top"/>
    </xf>
    <xf numFmtId="0" fontId="7" fillId="4" borderId="4" xfId="0" applyFont="1" applyFill="1" applyBorder="1" applyAlignment="1">
      <alignment vertical="top"/>
    </xf>
    <xf numFmtId="0" fontId="8" fillId="0" borderId="0" xfId="0" applyFont="1" applyAlignment="1">
      <alignment vertical="top"/>
    </xf>
    <xf numFmtId="0" fontId="4" fillId="4" borderId="4" xfId="0" applyFont="1" applyFill="1" applyBorder="1" applyAlignment="1">
      <alignment horizontal="left" vertical="top" wrapText="1"/>
    </xf>
    <xf numFmtId="0" fontId="4" fillId="4" borderId="4" xfId="0" applyFont="1" applyFill="1" applyBorder="1" applyAlignment="1">
      <alignment vertical="top"/>
    </xf>
    <xf numFmtId="0" fontId="0" fillId="5" borderId="4" xfId="0" applyFont="1" applyFill="1" applyBorder="1"/>
    <xf numFmtId="0" fontId="4" fillId="5" borderId="4" xfId="0" applyFont="1" applyFill="1" applyBorder="1" applyAlignment="1">
      <alignment horizontal="left" vertical="top" wrapText="1"/>
    </xf>
    <xf numFmtId="0" fontId="4" fillId="2" borderId="4" xfId="0" applyFont="1" applyFill="1" applyBorder="1" applyAlignment="1">
      <alignment vertical="top"/>
    </xf>
    <xf numFmtId="0" fontId="4" fillId="6" borderId="8" xfId="0" applyFont="1" applyFill="1" applyBorder="1"/>
    <xf numFmtId="0" fontId="4" fillId="5" borderId="4" xfId="0" applyFont="1" applyFill="1" applyBorder="1"/>
    <xf numFmtId="0" fontId="3" fillId="5" borderId="4" xfId="0" applyFont="1" applyFill="1" applyBorder="1" applyAlignment="1">
      <alignment horizontal="left" vertical="top" wrapText="1"/>
    </xf>
    <xf numFmtId="0" fontId="3" fillId="5" borderId="4" xfId="0" applyFont="1" applyFill="1" applyBorder="1" applyAlignment="1">
      <alignment horizontal="right" vertical="top"/>
    </xf>
    <xf numFmtId="0" fontId="9" fillId="2" borderId="4" xfId="0" applyFont="1" applyFill="1" applyBorder="1" applyAlignment="1">
      <alignment vertical="center" wrapText="1"/>
    </xf>
    <xf numFmtId="0" fontId="4" fillId="7" borderId="8" xfId="0" applyFont="1" applyFill="1" applyBorder="1"/>
    <xf numFmtId="0" fontId="4" fillId="8" borderId="8" xfId="0" applyFont="1" applyFill="1" applyBorder="1"/>
    <xf numFmtId="0" fontId="4" fillId="5" borderId="4" xfId="0" applyFont="1" applyFill="1" applyBorder="1" applyAlignment="1">
      <alignment horizontal="left" vertical="center"/>
    </xf>
    <xf numFmtId="0" fontId="3"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10" fillId="0" borderId="0" xfId="0" applyFont="1" applyAlignment="1">
      <alignment horizontal="left" vertical="center" wrapText="1"/>
    </xf>
    <xf numFmtId="0" fontId="4" fillId="0" borderId="0" xfId="0" applyFont="1" applyAlignment="1">
      <alignment vertical="top"/>
    </xf>
    <xf numFmtId="0" fontId="3" fillId="2" borderId="4" xfId="0" applyFont="1" applyFill="1" applyBorder="1" applyAlignment="1">
      <alignment horizontal="right" vertical="top"/>
    </xf>
    <xf numFmtId="0" fontId="3" fillId="5" borderId="4" xfId="0" applyFont="1" applyFill="1" applyBorder="1" applyAlignment="1">
      <alignment horizontal="left" vertical="top"/>
    </xf>
    <xf numFmtId="0" fontId="11" fillId="5" borderId="4" xfId="0" applyFont="1" applyFill="1" applyBorder="1" applyAlignment="1">
      <alignment vertical="center" wrapText="1"/>
    </xf>
    <xf numFmtId="0" fontId="0" fillId="5" borderId="4" xfId="0" applyFont="1" applyFill="1" applyBorder="1" applyAlignment="1">
      <alignment wrapText="1"/>
    </xf>
    <xf numFmtId="0" fontId="0" fillId="2" borderId="4" xfId="0" applyFont="1" applyFill="1" applyBorder="1"/>
    <xf numFmtId="0" fontId="3" fillId="5" borderId="4" xfId="0" applyFont="1" applyFill="1" applyBorder="1" applyAlignment="1">
      <alignment vertical="center"/>
    </xf>
    <xf numFmtId="0" fontId="4" fillId="5" borderId="4" xfId="0" applyFont="1" applyFill="1" applyBorder="1" applyAlignment="1">
      <alignment vertical="top"/>
    </xf>
    <xf numFmtId="0" fontId="4" fillId="2" borderId="4" xfId="0" applyFont="1" applyFill="1" applyBorder="1" applyAlignment="1">
      <alignment vertical="top" wrapText="1"/>
    </xf>
    <xf numFmtId="0" fontId="12" fillId="2" borderId="4" xfId="0" applyFont="1" applyFill="1" applyBorder="1"/>
    <xf numFmtId="0" fontId="13" fillId="2" borderId="4" xfId="0" applyFont="1" applyFill="1" applyBorder="1"/>
    <xf numFmtId="0" fontId="4" fillId="0" borderId="0" xfId="0" applyFont="1" applyAlignment="1">
      <alignment horizontal="left" vertical="top" wrapText="1"/>
    </xf>
    <xf numFmtId="0" fontId="14" fillId="0" borderId="0" xfId="0" applyFont="1" applyAlignment="1">
      <alignment horizontal="right"/>
    </xf>
    <xf numFmtId="0" fontId="8" fillId="5" borderId="4" xfId="0" applyFont="1" applyFill="1" applyBorder="1" applyAlignment="1">
      <alignment vertical="top"/>
    </xf>
    <xf numFmtId="0" fontId="3" fillId="5" borderId="4" xfId="0" applyFont="1" applyFill="1" applyBorder="1" applyAlignment="1">
      <alignment vertical="top"/>
    </xf>
    <xf numFmtId="0" fontId="9" fillId="5" borderId="4" xfId="0" applyFont="1" applyFill="1" applyBorder="1" applyAlignment="1">
      <alignment horizontal="left" vertical="center" wrapText="1"/>
    </xf>
    <xf numFmtId="0" fontId="4" fillId="5" borderId="4" xfId="0" applyFont="1" applyFill="1" applyBorder="1" applyAlignment="1">
      <alignment horizontal="left" vertical="top"/>
    </xf>
    <xf numFmtId="0" fontId="3" fillId="5" borderId="4" xfId="0" applyFont="1" applyFill="1" applyBorder="1" applyAlignment="1">
      <alignment horizontal="right" vertical="top" wrapText="1"/>
    </xf>
    <xf numFmtId="0" fontId="4" fillId="0" borderId="0" xfId="0" applyFont="1" applyAlignment="1">
      <alignment horizontal="left" vertical="top"/>
    </xf>
    <xf numFmtId="0" fontId="15" fillId="3" borderId="25" xfId="0" applyFont="1" applyFill="1" applyBorder="1" applyAlignment="1">
      <alignment vertical="center"/>
    </xf>
    <xf numFmtId="0" fontId="17" fillId="5" borderId="4" xfId="0" applyFont="1" applyFill="1" applyBorder="1" applyAlignment="1">
      <alignment vertical="center" wrapText="1"/>
    </xf>
    <xf numFmtId="0" fontId="18" fillId="5" borderId="4" xfId="0" applyFont="1" applyFill="1" applyBorder="1" applyAlignment="1">
      <alignment horizontal="right" vertical="center"/>
    </xf>
    <xf numFmtId="0" fontId="15" fillId="3" borderId="26" xfId="0" applyFont="1" applyFill="1" applyBorder="1" applyAlignment="1">
      <alignment vertical="center" wrapText="1"/>
    </xf>
    <xf numFmtId="0" fontId="15" fillId="2" borderId="4" xfId="0" applyFont="1" applyFill="1" applyBorder="1" applyAlignment="1">
      <alignment vertical="top"/>
    </xf>
    <xf numFmtId="0" fontId="19" fillId="5" borderId="4" xfId="0" applyFont="1" applyFill="1" applyBorder="1" applyAlignment="1">
      <alignment horizontal="left" vertical="top" wrapText="1"/>
    </xf>
    <xf numFmtId="0" fontId="15" fillId="5" borderId="4" xfId="0" applyFont="1" applyFill="1" applyBorder="1" applyAlignment="1">
      <alignment vertical="top"/>
    </xf>
    <xf numFmtId="0" fontId="17" fillId="5" borderId="4" xfId="0" applyFont="1" applyFill="1" applyBorder="1" applyAlignment="1">
      <alignment horizontal="left" vertical="top" wrapText="1"/>
    </xf>
    <xf numFmtId="0" fontId="14" fillId="5" borderId="4" xfId="0" applyFont="1" applyFill="1" applyBorder="1" applyAlignment="1">
      <alignment vertical="top"/>
    </xf>
    <xf numFmtId="0" fontId="20" fillId="5" borderId="4" xfId="0" applyFont="1" applyFill="1" applyBorder="1" applyAlignment="1">
      <alignment horizontal="left" vertical="top" wrapText="1"/>
    </xf>
    <xf numFmtId="0" fontId="20" fillId="5" borderId="4" xfId="0" applyFont="1" applyFill="1" applyBorder="1" applyAlignment="1">
      <alignment horizontal="left" vertical="top"/>
    </xf>
    <xf numFmtId="0" fontId="0" fillId="5" borderId="4" xfId="0" applyFont="1" applyFill="1" applyBorder="1" applyAlignment="1">
      <alignment horizontal="left"/>
    </xf>
    <xf numFmtId="0" fontId="0" fillId="2" borderId="4" xfId="0" applyFont="1" applyFill="1" applyBorder="1" applyAlignment="1">
      <alignment horizontal="left"/>
    </xf>
    <xf numFmtId="0" fontId="21" fillId="5" borderId="4" xfId="0" applyFont="1" applyFill="1" applyBorder="1" applyAlignment="1">
      <alignment vertical="top"/>
    </xf>
    <xf numFmtId="0" fontId="3" fillId="5" borderId="4" xfId="0" applyFont="1" applyFill="1" applyBorder="1" applyAlignment="1">
      <alignment horizontal="right" vertical="center"/>
    </xf>
    <xf numFmtId="0" fontId="4" fillId="5" borderId="4" xfId="0" applyFont="1" applyFill="1" applyBorder="1" applyAlignment="1">
      <alignment vertical="center"/>
    </xf>
    <xf numFmtId="0" fontId="9" fillId="5" borderId="4" xfId="0" applyFont="1" applyFill="1" applyBorder="1" applyAlignment="1">
      <alignment horizontal="left"/>
    </xf>
    <xf numFmtId="0" fontId="0" fillId="0" borderId="0" xfId="0" applyFont="1" applyAlignment="1">
      <alignment horizontal="left"/>
    </xf>
    <xf numFmtId="0" fontId="22" fillId="2" borderId="4" xfId="0" applyFont="1" applyFill="1" applyBorder="1" applyAlignment="1">
      <alignment vertical="top" wrapText="1"/>
    </xf>
    <xf numFmtId="0" fontId="4" fillId="2" borderId="4" xfId="0" applyFont="1" applyFill="1" applyBorder="1" applyAlignment="1">
      <alignment horizontal="left" vertical="top"/>
    </xf>
    <xf numFmtId="0" fontId="23" fillId="5" borderId="4" xfId="0" applyFont="1" applyFill="1" applyBorder="1" applyAlignment="1">
      <alignment vertical="top" wrapText="1"/>
    </xf>
    <xf numFmtId="0" fontId="4" fillId="5" borderId="4" xfId="0" applyFont="1" applyFill="1" applyBorder="1" applyAlignment="1">
      <alignment vertical="top" wrapText="1"/>
    </xf>
    <xf numFmtId="0" fontId="9" fillId="5" borderId="4" xfId="0" applyFont="1" applyFill="1" applyBorder="1" applyAlignment="1">
      <alignment vertical="center" wrapText="1"/>
    </xf>
    <xf numFmtId="0" fontId="9" fillId="0" borderId="0" xfId="0" applyFont="1" applyAlignment="1">
      <alignment vertical="center"/>
    </xf>
    <xf numFmtId="0" fontId="24" fillId="5" borderId="4" xfId="0" applyFont="1" applyFill="1" applyBorder="1" applyAlignment="1">
      <alignment horizontal="left"/>
    </xf>
    <xf numFmtId="0" fontId="25" fillId="5" borderId="4" xfId="0" applyFont="1" applyFill="1" applyBorder="1" applyAlignment="1">
      <alignment horizontal="right" vertical="top" wrapText="1"/>
    </xf>
    <xf numFmtId="0" fontId="18" fillId="5" borderId="4" xfId="0" applyFont="1" applyFill="1" applyBorder="1" applyAlignment="1">
      <alignment horizontal="right" vertical="top"/>
    </xf>
    <xf numFmtId="0" fontId="0" fillId="5" borderId="4" xfId="0" applyFont="1" applyFill="1" applyBorder="1" applyAlignment="1">
      <alignment horizontal="right" vertical="top"/>
    </xf>
    <xf numFmtId="0" fontId="0" fillId="2" borderId="4" xfId="0" applyFont="1" applyFill="1" applyBorder="1" applyAlignment="1">
      <alignment vertical="center"/>
    </xf>
    <xf numFmtId="0" fontId="26" fillId="5" borderId="4" xfId="0" applyFont="1" applyFill="1" applyBorder="1" applyAlignment="1">
      <alignment vertical="center"/>
    </xf>
    <xf numFmtId="0" fontId="27" fillId="5" borderId="4" xfId="0" applyFont="1" applyFill="1" applyBorder="1" applyAlignment="1">
      <alignment vertical="center" wrapText="1"/>
    </xf>
    <xf numFmtId="0" fontId="4" fillId="5" borderId="4" xfId="0" applyFont="1" applyFill="1" applyBorder="1" applyAlignment="1">
      <alignment vertical="center" wrapText="1"/>
    </xf>
    <xf numFmtId="0" fontId="13" fillId="2" borderId="4" xfId="0" applyFont="1" applyFill="1" applyBorder="1" applyAlignment="1">
      <alignment horizontal="right"/>
    </xf>
    <xf numFmtId="0" fontId="0" fillId="0" borderId="39" xfId="0" applyFont="1" applyBorder="1"/>
    <xf numFmtId="0" fontId="4" fillId="0" borderId="40" xfId="0" applyFont="1" applyBorder="1" applyAlignment="1">
      <alignment vertical="top"/>
    </xf>
    <xf numFmtId="0" fontId="29" fillId="2" borderId="41" xfId="0" applyFont="1" applyFill="1" applyBorder="1" applyAlignment="1">
      <alignment vertical="center"/>
    </xf>
    <xf numFmtId="0" fontId="29" fillId="2" borderId="4" xfId="0" applyFont="1" applyFill="1" applyBorder="1" applyAlignment="1">
      <alignment vertical="center"/>
    </xf>
    <xf numFmtId="0" fontId="4" fillId="2" borderId="26" xfId="0" applyFont="1" applyFill="1" applyBorder="1" applyAlignment="1">
      <alignment vertical="top"/>
    </xf>
    <xf numFmtId="0" fontId="4" fillId="2" borderId="26" xfId="0" applyFont="1" applyFill="1" applyBorder="1" applyAlignment="1">
      <alignment horizontal="left" vertical="top" wrapText="1"/>
    </xf>
    <xf numFmtId="0" fontId="4" fillId="2" borderId="40" xfId="0" applyFont="1" applyFill="1" applyBorder="1" applyAlignment="1">
      <alignment vertical="top"/>
    </xf>
    <xf numFmtId="0" fontId="29" fillId="5" borderId="4" xfId="0" applyFont="1" applyFill="1" applyBorder="1" applyAlignment="1">
      <alignment vertical="center"/>
    </xf>
    <xf numFmtId="0" fontId="30" fillId="5" borderId="4" xfId="0" applyFont="1" applyFill="1" applyBorder="1" applyAlignment="1">
      <alignment horizontal="left" vertical="center"/>
    </xf>
    <xf numFmtId="0" fontId="4" fillId="5" borderId="4" xfId="0" applyFont="1" applyFill="1" applyBorder="1" applyAlignment="1">
      <alignment horizontal="left" vertical="center" wrapText="1"/>
    </xf>
    <xf numFmtId="0" fontId="3" fillId="0" borderId="0" xfId="0" applyFont="1" applyAlignment="1">
      <alignment horizontal="right" vertical="top"/>
    </xf>
    <xf numFmtId="0" fontId="3" fillId="4" borderId="42" xfId="0" applyFont="1" applyFill="1" applyBorder="1" applyAlignment="1">
      <alignment horizontal="right" vertical="top"/>
    </xf>
    <xf numFmtId="0" fontId="4" fillId="0" borderId="40" xfId="0" applyFont="1" applyBorder="1" applyAlignment="1">
      <alignment horizontal="left" vertical="top" wrapText="1"/>
    </xf>
    <xf numFmtId="0" fontId="3" fillId="4" borderId="25" xfId="0" applyFont="1" applyFill="1" applyBorder="1" applyAlignment="1">
      <alignment horizontal="right" vertical="top"/>
    </xf>
    <xf numFmtId="0" fontId="3" fillId="4" borderId="4" xfId="0" applyFont="1" applyFill="1" applyBorder="1" applyAlignment="1">
      <alignment horizontal="right" vertical="top"/>
    </xf>
    <xf numFmtId="0" fontId="4" fillId="0" borderId="46" xfId="0" applyFont="1" applyBorder="1" applyAlignment="1">
      <alignment vertical="top"/>
    </xf>
    <xf numFmtId="0" fontId="31" fillId="0" borderId="47" xfId="0" applyFont="1" applyBorder="1" applyAlignment="1">
      <alignment vertical="top"/>
    </xf>
    <xf numFmtId="0" fontId="4" fillId="0" borderId="47" xfId="0" applyFont="1" applyBorder="1" applyAlignment="1">
      <alignment vertical="top"/>
    </xf>
    <xf numFmtId="0" fontId="32" fillId="5" borderId="4" xfId="0" applyFont="1" applyFill="1" applyBorder="1" applyAlignment="1">
      <alignment horizontal="left" vertical="top"/>
    </xf>
    <xf numFmtId="0" fontId="1" fillId="5" borderId="4" xfId="0" applyFont="1" applyFill="1" applyBorder="1" applyAlignment="1">
      <alignment horizontal="right" vertical="top"/>
    </xf>
    <xf numFmtId="0" fontId="4" fillId="5" borderId="4" xfId="0" applyFont="1" applyFill="1" applyBorder="1" applyAlignment="1">
      <alignment wrapText="1"/>
    </xf>
    <xf numFmtId="0" fontId="4" fillId="5" borderId="4" xfId="0" applyFont="1" applyFill="1" applyBorder="1" applyAlignment="1">
      <alignment horizontal="right" vertical="top"/>
    </xf>
    <xf numFmtId="0" fontId="4" fillId="0" borderId="0" xfId="0" applyFont="1"/>
    <xf numFmtId="0" fontId="4" fillId="2" borderId="4" xfId="0" applyFont="1" applyFill="1" applyBorder="1"/>
    <xf numFmtId="0" fontId="9" fillId="5" borderId="4" xfId="0" applyFont="1" applyFill="1" applyBorder="1" applyAlignment="1">
      <alignment vertical="center"/>
    </xf>
    <xf numFmtId="167" fontId="4" fillId="5" borderId="4" xfId="0" applyNumberFormat="1" applyFont="1" applyFill="1" applyBorder="1" applyAlignment="1">
      <alignment horizontal="left" vertical="top" wrapText="1"/>
    </xf>
    <xf numFmtId="0" fontId="33" fillId="0" borderId="0" xfId="0" applyFont="1"/>
    <xf numFmtId="0" fontId="4" fillId="0" borderId="46" xfId="0" applyFont="1" applyBorder="1" applyAlignment="1">
      <alignment horizontal="left" vertical="top" wrapText="1"/>
    </xf>
    <xf numFmtId="0" fontId="18" fillId="5" borderId="4" xfId="0" applyFont="1" applyFill="1" applyBorder="1"/>
    <xf numFmtId="0" fontId="14" fillId="0" borderId="0" xfId="0" applyFont="1"/>
    <xf numFmtId="0" fontId="34" fillId="0" borderId="0" xfId="0" applyFont="1" applyAlignment="1">
      <alignment vertical="top"/>
    </xf>
    <xf numFmtId="0" fontId="9" fillId="0" borderId="0" xfId="0" applyFont="1" applyAlignment="1">
      <alignment vertical="center" wrapText="1"/>
    </xf>
    <xf numFmtId="0" fontId="9" fillId="0" borderId="0" xfId="0" applyFont="1" applyAlignment="1">
      <alignment horizontal="left" vertical="center" wrapText="1"/>
    </xf>
    <xf numFmtId="0" fontId="1" fillId="2" borderId="4" xfId="0" applyFont="1" applyFill="1" applyBorder="1" applyAlignment="1">
      <alignment horizontal="left" vertical="center" wrapText="1"/>
    </xf>
    <xf numFmtId="0" fontId="3" fillId="0" borderId="0" xfId="0" applyFont="1" applyAlignment="1">
      <alignment vertical="top"/>
    </xf>
    <xf numFmtId="0" fontId="4" fillId="0" borderId="45"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4" fillId="0" borderId="49" xfId="0" applyFont="1" applyBorder="1" applyAlignment="1">
      <alignment horizontal="left" vertical="top" wrapText="1"/>
    </xf>
    <xf numFmtId="0" fontId="29" fillId="0" borderId="0" xfId="0" applyFont="1" applyAlignment="1">
      <alignment horizontal="left" vertical="center"/>
    </xf>
    <xf numFmtId="0" fontId="4" fillId="0" borderId="50" xfId="0" applyFont="1" applyBorder="1" applyAlignment="1">
      <alignment vertical="top"/>
    </xf>
    <xf numFmtId="0" fontId="17" fillId="0" borderId="0" xfId="0" applyFont="1" applyAlignment="1">
      <alignment horizontal="left" vertical="top" wrapText="1"/>
    </xf>
    <xf numFmtId="0" fontId="4" fillId="2" borderId="51" xfId="0" applyFont="1" applyFill="1" applyBorder="1" applyAlignment="1">
      <alignment vertical="top"/>
    </xf>
    <xf numFmtId="0" fontId="36" fillId="0" borderId="0" xfId="0" applyFont="1" applyAlignment="1">
      <alignment horizontal="right" vertical="top" wrapText="1"/>
    </xf>
    <xf numFmtId="0" fontId="15" fillId="10" borderId="4" xfId="0" applyFont="1" applyFill="1" applyBorder="1" applyAlignment="1">
      <alignment vertical="top"/>
    </xf>
    <xf numFmtId="0" fontId="3" fillId="2" borderId="4" xfId="0" applyFont="1" applyFill="1" applyBorder="1" applyAlignment="1">
      <alignment horizontal="right" vertical="center"/>
    </xf>
    <xf numFmtId="0" fontId="0" fillId="5" borderId="52" xfId="0" applyFont="1" applyFill="1" applyBorder="1"/>
    <xf numFmtId="0" fontId="3" fillId="5" borderId="53" xfId="0" applyFont="1" applyFill="1" applyBorder="1" applyAlignment="1">
      <alignment horizontal="right" vertical="top" wrapText="1"/>
    </xf>
    <xf numFmtId="0" fontId="0" fillId="0" borderId="54" xfId="0" applyFont="1" applyBorder="1"/>
    <xf numFmtId="0" fontId="0" fillId="2" borderId="55" xfId="0" applyFont="1" applyFill="1" applyBorder="1"/>
    <xf numFmtId="0" fontId="4" fillId="0" borderId="45" xfId="0" applyFont="1" applyBorder="1" applyAlignment="1">
      <alignment horizontal="left" vertical="top" wrapText="1"/>
    </xf>
    <xf numFmtId="0" fontId="15" fillId="10" borderId="4" xfId="0" applyFont="1" applyFill="1" applyBorder="1" applyAlignment="1">
      <alignment vertical="center"/>
    </xf>
    <xf numFmtId="0" fontId="37" fillId="5" borderId="4" xfId="0" applyFont="1" applyFill="1" applyBorder="1" applyAlignment="1">
      <alignment horizontal="left" vertical="top"/>
    </xf>
    <xf numFmtId="0" fontId="38" fillId="5" borderId="4" xfId="0" applyFont="1" applyFill="1" applyBorder="1" applyAlignment="1">
      <alignment horizontal="left" vertical="top"/>
    </xf>
    <xf numFmtId="0" fontId="4" fillId="5" borderId="4" xfId="0" applyFont="1" applyFill="1" applyBorder="1" applyAlignment="1">
      <alignment horizontal="right" vertical="top" wrapText="1"/>
    </xf>
    <xf numFmtId="0" fontId="1" fillId="2" borderId="4" xfId="0" applyFont="1" applyFill="1" applyBorder="1" applyAlignment="1">
      <alignment vertical="center" wrapText="1"/>
    </xf>
    <xf numFmtId="0" fontId="3" fillId="0" borderId="40" xfId="0" applyFont="1" applyBorder="1" applyAlignment="1">
      <alignment vertical="top"/>
    </xf>
    <xf numFmtId="0" fontId="5" fillId="3" borderId="41" xfId="0" applyFont="1" applyFill="1" applyBorder="1" applyAlignment="1">
      <alignment horizontal="left" vertical="center" wrapText="1"/>
    </xf>
    <xf numFmtId="0" fontId="3" fillId="0" borderId="0" xfId="0" applyFont="1" applyAlignment="1">
      <alignment horizontal="right" vertical="center"/>
    </xf>
    <xf numFmtId="0" fontId="6" fillId="0" borderId="0" xfId="0" applyFont="1" applyAlignment="1">
      <alignment vertical="center"/>
    </xf>
    <xf numFmtId="0" fontId="6" fillId="2" borderId="4" xfId="0" applyFont="1" applyFill="1" applyBorder="1" applyAlignment="1">
      <alignment vertical="top"/>
    </xf>
    <xf numFmtId="0" fontId="15" fillId="3" borderId="26" xfId="0" applyFont="1" applyFill="1" applyBorder="1" applyAlignment="1">
      <alignment vertical="center"/>
    </xf>
    <xf numFmtId="0" fontId="6" fillId="5" borderId="4" xfId="0" applyFont="1" applyFill="1" applyBorder="1" applyAlignment="1">
      <alignment vertical="top"/>
    </xf>
    <xf numFmtId="0" fontId="6" fillId="5" borderId="4" xfId="0" applyFont="1" applyFill="1" applyBorder="1" applyAlignment="1">
      <alignment horizontal="left" vertical="center"/>
    </xf>
    <xf numFmtId="0" fontId="39" fillId="5" borderId="4" xfId="0" applyFont="1" applyFill="1" applyBorder="1" applyAlignment="1">
      <alignment vertical="top" wrapText="1"/>
    </xf>
    <xf numFmtId="0" fontId="41" fillId="2" borderId="4" xfId="0" applyFont="1" applyFill="1" applyBorder="1" applyAlignment="1">
      <alignment horizontal="left" vertical="top" wrapText="1"/>
    </xf>
    <xf numFmtId="0" fontId="42" fillId="11" borderId="67" xfId="0" applyFont="1" applyFill="1" applyBorder="1" applyAlignment="1">
      <alignment horizontal="center" vertical="center" wrapText="1"/>
    </xf>
    <xf numFmtId="0" fontId="42" fillId="11" borderId="55" xfId="0" applyFont="1" applyFill="1" applyBorder="1" applyAlignment="1">
      <alignment horizontal="center" vertical="center" wrapText="1"/>
    </xf>
    <xf numFmtId="0" fontId="42" fillId="11" borderId="68" xfId="0" applyFont="1" applyFill="1" applyBorder="1" applyAlignment="1">
      <alignment horizontal="center" vertical="center" wrapText="1"/>
    </xf>
    <xf numFmtId="0" fontId="42" fillId="11" borderId="69" xfId="0" applyFont="1" applyFill="1" applyBorder="1" applyAlignment="1">
      <alignment horizontal="center" vertical="center" wrapText="1"/>
    </xf>
    <xf numFmtId="0" fontId="42" fillId="11" borderId="70" xfId="0" applyFont="1" applyFill="1" applyBorder="1" applyAlignment="1">
      <alignment horizontal="center" vertical="center" wrapText="1"/>
    </xf>
    <xf numFmtId="169" fontId="4" fillId="9" borderId="71" xfId="0" applyNumberFormat="1" applyFont="1" applyFill="1" applyBorder="1" applyAlignment="1">
      <alignment horizontal="right" vertical="center"/>
    </xf>
    <xf numFmtId="169" fontId="4" fillId="9" borderId="72" xfId="0" applyNumberFormat="1" applyFont="1" applyFill="1" applyBorder="1" applyAlignment="1">
      <alignment horizontal="right" vertical="center"/>
    </xf>
    <xf numFmtId="169" fontId="4" fillId="12" borderId="71" xfId="0" applyNumberFormat="1" applyFont="1" applyFill="1" applyBorder="1" applyAlignment="1">
      <alignment horizontal="right" vertical="center"/>
    </xf>
    <xf numFmtId="169" fontId="4" fillId="12" borderId="72" xfId="0" applyNumberFormat="1" applyFont="1" applyFill="1" applyBorder="1" applyAlignment="1">
      <alignment horizontal="right" vertical="center"/>
    </xf>
    <xf numFmtId="0" fontId="42" fillId="11" borderId="73" xfId="0" applyFont="1" applyFill="1" applyBorder="1" applyAlignment="1">
      <alignment horizontal="center" vertical="center" wrapText="1"/>
    </xf>
    <xf numFmtId="0" fontId="42" fillId="11" borderId="74" xfId="0" applyFont="1" applyFill="1" applyBorder="1" applyAlignment="1">
      <alignment horizontal="center" vertical="center" wrapText="1"/>
    </xf>
    <xf numFmtId="169" fontId="4" fillId="12" borderId="75" xfId="0" applyNumberFormat="1" applyFont="1" applyFill="1" applyBorder="1" applyAlignment="1">
      <alignment horizontal="right" vertical="center"/>
    </xf>
    <xf numFmtId="169" fontId="4" fillId="12" borderId="76" xfId="0" applyNumberFormat="1" applyFont="1" applyFill="1" applyBorder="1" applyAlignment="1">
      <alignment horizontal="right" vertical="center"/>
    </xf>
    <xf numFmtId="0" fontId="42" fillId="5" borderId="4" xfId="0" applyFont="1" applyFill="1" applyBorder="1" applyAlignment="1">
      <alignment horizontal="center" vertical="center" wrapText="1"/>
    </xf>
    <xf numFmtId="169" fontId="4" fillId="5" borderId="4" xfId="0" applyNumberFormat="1" applyFont="1" applyFill="1" applyBorder="1" applyAlignment="1">
      <alignment horizontal="right" vertical="center"/>
    </xf>
    <xf numFmtId="0" fontId="42" fillId="11" borderId="77" xfId="0" applyFont="1" applyFill="1" applyBorder="1" applyAlignment="1">
      <alignment horizontal="center" vertical="center" wrapText="1"/>
    </xf>
    <xf numFmtId="169" fontId="43" fillId="13" borderId="78" xfId="0" applyNumberFormat="1" applyFont="1" applyFill="1" applyBorder="1" applyAlignment="1">
      <alignment horizontal="right" vertical="center"/>
    </xf>
    <xf numFmtId="169" fontId="43" fillId="13" borderId="8" xfId="0" applyNumberFormat="1" applyFont="1" applyFill="1" applyBorder="1" applyAlignment="1">
      <alignment horizontal="right" vertical="center"/>
    </xf>
    <xf numFmtId="0" fontId="6" fillId="5" borderId="4" xfId="0" applyFont="1" applyFill="1" applyBorder="1" applyAlignment="1">
      <alignment vertical="center"/>
    </xf>
    <xf numFmtId="169" fontId="4" fillId="5" borderId="4" xfId="0" applyNumberFormat="1" applyFont="1" applyFill="1" applyBorder="1" applyAlignment="1">
      <alignment vertical="top"/>
    </xf>
    <xf numFmtId="0" fontId="41" fillId="2" borderId="4" xfId="0" applyFont="1" applyFill="1" applyBorder="1" applyAlignment="1">
      <alignment vertical="top" wrapText="1"/>
    </xf>
    <xf numFmtId="0" fontId="15" fillId="5" borderId="4" xfId="0" applyFont="1" applyFill="1" applyBorder="1" applyAlignment="1">
      <alignment vertical="center"/>
    </xf>
    <xf numFmtId="0" fontId="17" fillId="5" borderId="4" xfId="0" applyFont="1" applyFill="1" applyBorder="1" applyAlignment="1">
      <alignment vertical="top" wrapText="1"/>
    </xf>
    <xf numFmtId="9" fontId="3" fillId="14" borderId="79" xfId="0" applyNumberFormat="1" applyFont="1" applyFill="1" applyBorder="1" applyAlignment="1">
      <alignment horizontal="center" vertical="center"/>
    </xf>
    <xf numFmtId="169" fontId="4" fillId="5" borderId="80" xfId="0" applyNumberFormat="1" applyFont="1" applyFill="1" applyBorder="1" applyAlignment="1">
      <alignment vertical="top"/>
    </xf>
    <xf numFmtId="0" fontId="41" fillId="5" borderId="4" xfId="0" applyFont="1" applyFill="1" applyBorder="1" applyAlignment="1">
      <alignment vertical="top" wrapText="1"/>
    </xf>
    <xf numFmtId="0" fontId="15" fillId="2" borderId="26" xfId="0" applyFont="1" applyFill="1" applyBorder="1" applyAlignment="1">
      <alignment vertical="top"/>
    </xf>
    <xf numFmtId="0" fontId="39" fillId="5" borderId="4" xfId="0" applyFont="1" applyFill="1" applyBorder="1" applyAlignment="1">
      <alignment horizontal="left" vertical="top" wrapText="1"/>
    </xf>
    <xf numFmtId="0" fontId="45" fillId="5" borderId="4" xfId="0" applyFont="1" applyFill="1" applyBorder="1" applyAlignment="1">
      <alignment vertical="top" wrapText="1"/>
    </xf>
    <xf numFmtId="0" fontId="0" fillId="0" borderId="0" xfId="0" applyFont="1" applyAlignment="1">
      <alignment vertical="center"/>
    </xf>
    <xf numFmtId="0" fontId="15" fillId="10" borderId="71" xfId="0" applyFont="1" applyFill="1" applyBorder="1" applyAlignment="1">
      <alignment horizontal="center" vertical="center"/>
    </xf>
    <xf numFmtId="0" fontId="15" fillId="10" borderId="83" xfId="0" applyFont="1" applyFill="1" applyBorder="1" applyAlignment="1">
      <alignment horizontal="center" vertical="center"/>
    </xf>
    <xf numFmtId="0" fontId="46" fillId="15" borderId="86" xfId="0" applyFont="1" applyFill="1" applyBorder="1" applyAlignment="1">
      <alignment horizontal="right" vertical="center"/>
    </xf>
    <xf numFmtId="0" fontId="46" fillId="16" borderId="71" xfId="0" applyFont="1" applyFill="1" applyBorder="1" applyAlignment="1">
      <alignment horizontal="right" vertical="center"/>
    </xf>
    <xf numFmtId="167" fontId="46" fillId="16" borderId="88" xfId="0" applyNumberFormat="1" applyFont="1" applyFill="1" applyBorder="1" applyAlignment="1">
      <alignment vertical="center"/>
    </xf>
    <xf numFmtId="167" fontId="46" fillId="16" borderId="89" xfId="0" applyNumberFormat="1" applyFont="1" applyFill="1" applyBorder="1" applyAlignment="1">
      <alignment vertical="center"/>
    </xf>
    <xf numFmtId="0" fontId="45" fillId="5" borderId="4" xfId="0" applyFont="1" applyFill="1" applyBorder="1" applyAlignment="1">
      <alignment vertical="center"/>
    </xf>
    <xf numFmtId="0" fontId="45" fillId="5" borderId="4" xfId="0" applyFont="1" applyFill="1" applyBorder="1" applyAlignment="1">
      <alignment vertical="top"/>
    </xf>
    <xf numFmtId="170" fontId="47" fillId="15" borderId="71" xfId="0" applyNumberFormat="1" applyFont="1" applyFill="1" applyBorder="1" applyAlignment="1">
      <alignment horizontal="right" vertical="center"/>
    </xf>
    <xf numFmtId="168" fontId="0" fillId="15" borderId="71" xfId="0" applyNumberFormat="1" applyFont="1" applyFill="1" applyBorder="1" applyAlignment="1">
      <alignment vertical="center"/>
    </xf>
    <xf numFmtId="170" fontId="47" fillId="16" borderId="71" xfId="0" applyNumberFormat="1" applyFont="1" applyFill="1" applyBorder="1" applyAlignment="1">
      <alignment horizontal="right" vertical="center"/>
    </xf>
    <xf numFmtId="168" fontId="0" fillId="16" borderId="71" xfId="0" applyNumberFormat="1" applyFont="1" applyFill="1" applyBorder="1" applyAlignment="1">
      <alignment vertical="center"/>
    </xf>
    <xf numFmtId="0" fontId="4" fillId="0" borderId="43" xfId="0" applyFont="1" applyBorder="1" applyAlignment="1">
      <alignment vertical="top"/>
    </xf>
    <xf numFmtId="169" fontId="4" fillId="0" borderId="90" xfId="0" applyNumberFormat="1" applyFont="1" applyBorder="1" applyAlignment="1">
      <alignment vertical="top"/>
    </xf>
    <xf numFmtId="169" fontId="4" fillId="0" borderId="40" xfId="0" applyNumberFormat="1" applyFont="1" applyBorder="1" applyAlignment="1">
      <alignment vertical="top"/>
    </xf>
    <xf numFmtId="169" fontId="4" fillId="0" borderId="45" xfId="0" applyNumberFormat="1" applyFont="1" applyBorder="1" applyAlignment="1">
      <alignment vertical="top"/>
    </xf>
    <xf numFmtId="0" fontId="15" fillId="2" borderId="41" xfId="0" applyFont="1" applyFill="1" applyBorder="1" applyAlignment="1">
      <alignment vertical="top"/>
    </xf>
    <xf numFmtId="0" fontId="9" fillId="0" borderId="48" xfId="0" applyFont="1" applyBorder="1" applyAlignment="1">
      <alignment vertical="center"/>
    </xf>
    <xf numFmtId="0" fontId="49" fillId="2" borderId="91" xfId="0" applyFont="1" applyFill="1" applyBorder="1" applyAlignment="1">
      <alignment vertical="top" wrapText="1"/>
    </xf>
    <xf numFmtId="0" fontId="49" fillId="2" borderId="4" xfId="0" applyFont="1" applyFill="1" applyBorder="1" applyAlignment="1">
      <alignment vertical="top" wrapText="1"/>
    </xf>
    <xf numFmtId="0" fontId="49" fillId="2" borderId="92" xfId="0" applyFont="1" applyFill="1" applyBorder="1" applyAlignment="1">
      <alignment vertical="top" wrapText="1"/>
    </xf>
    <xf numFmtId="0" fontId="49" fillId="2" borderId="93" xfId="0" applyFont="1" applyFill="1" applyBorder="1" applyAlignment="1">
      <alignment vertical="top" wrapText="1"/>
    </xf>
    <xf numFmtId="0" fontId="4" fillId="2" borderId="42" xfId="0" applyFont="1" applyFill="1" applyBorder="1" applyAlignment="1">
      <alignment vertical="top"/>
    </xf>
    <xf numFmtId="0" fontId="4" fillId="0" borderId="94" xfId="0" applyFont="1" applyBorder="1" applyAlignment="1">
      <alignment vertical="top"/>
    </xf>
    <xf numFmtId="0" fontId="15" fillId="5" borderId="4" xfId="0" applyFont="1" applyFill="1" applyBorder="1" applyAlignment="1">
      <alignment vertical="center" wrapText="1"/>
    </xf>
    <xf numFmtId="0" fontId="50" fillId="5" borderId="4" xfId="0" applyFont="1" applyFill="1" applyBorder="1" applyAlignment="1">
      <alignment horizontal="left" vertical="top" wrapText="1"/>
    </xf>
    <xf numFmtId="0" fontId="15" fillId="10" borderId="95" xfId="0" applyFont="1" applyFill="1" applyBorder="1" applyAlignment="1">
      <alignment horizontal="center" vertical="center"/>
    </xf>
    <xf numFmtId="0" fontId="15" fillId="10" borderId="96" xfId="0" applyFont="1" applyFill="1" applyBorder="1" applyAlignment="1">
      <alignment horizontal="center" vertical="center"/>
    </xf>
    <xf numFmtId="0" fontId="9" fillId="5" borderId="4" xfId="0" applyFont="1" applyFill="1" applyBorder="1" applyAlignment="1">
      <alignment horizontal="left" vertical="top" wrapText="1"/>
    </xf>
    <xf numFmtId="0" fontId="0" fillId="0" borderId="97" xfId="0" applyFont="1" applyBorder="1"/>
    <xf numFmtId="0" fontId="0" fillId="15" borderId="83" xfId="0" applyFont="1" applyFill="1" applyBorder="1" applyAlignment="1">
      <alignment horizontal="right" vertical="center"/>
    </xf>
    <xf numFmtId="168" fontId="18" fillId="15" borderId="95" xfId="0" applyNumberFormat="1" applyFont="1" applyFill="1" applyBorder="1" applyAlignment="1">
      <alignment horizontal="right" vertical="center"/>
    </xf>
    <xf numFmtId="0" fontId="0" fillId="15" borderId="100" xfId="0" applyFont="1" applyFill="1" applyBorder="1" applyAlignment="1">
      <alignment horizontal="right" vertical="center"/>
    </xf>
    <xf numFmtId="0" fontId="0" fillId="2" borderId="101" xfId="0" applyFont="1" applyFill="1" applyBorder="1"/>
    <xf numFmtId="0" fontId="46" fillId="0" borderId="102" xfId="0" applyFont="1" applyBorder="1" applyAlignment="1">
      <alignment horizontal="left" vertical="center"/>
    </xf>
    <xf numFmtId="0" fontId="46" fillId="0" borderId="97" xfId="0" applyFont="1" applyBorder="1" applyAlignment="1">
      <alignment horizontal="left" vertical="center"/>
    </xf>
    <xf numFmtId="0" fontId="0" fillId="0" borderId="103" xfId="0" applyFont="1" applyBorder="1" applyAlignment="1">
      <alignment horizontal="right" vertical="center"/>
    </xf>
    <xf numFmtId="170" fontId="4" fillId="0" borderId="0" xfId="0" applyNumberFormat="1" applyFont="1" applyAlignment="1">
      <alignment vertical="top" wrapText="1"/>
    </xf>
    <xf numFmtId="171" fontId="18" fillId="0" borderId="97" xfId="0" applyNumberFormat="1" applyFont="1" applyBorder="1" applyAlignment="1">
      <alignment horizontal="right" vertical="center"/>
    </xf>
    <xf numFmtId="0" fontId="9" fillId="2" borderId="4" xfId="0" applyFont="1" applyFill="1" applyBorder="1" applyAlignment="1">
      <alignment horizontal="left" vertical="top" wrapText="1"/>
    </xf>
    <xf numFmtId="0" fontId="51" fillId="11" borderId="106" xfId="0" applyFont="1" applyFill="1" applyBorder="1" applyAlignment="1">
      <alignment horizontal="right" vertical="center"/>
    </xf>
    <xf numFmtId="168" fontId="51" fillId="11" borderId="106" xfId="0" applyNumberFormat="1" applyFont="1" applyFill="1" applyBorder="1" applyAlignment="1">
      <alignment horizontal="right" vertical="center"/>
    </xf>
    <xf numFmtId="0" fontId="3" fillId="5" borderId="4" xfId="0" applyFont="1" applyFill="1" applyBorder="1" applyAlignment="1">
      <alignment horizontal="left" vertical="center" wrapText="1"/>
    </xf>
    <xf numFmtId="0" fontId="9" fillId="5" borderId="4" xfId="0" applyFont="1" applyFill="1" applyBorder="1" applyAlignment="1">
      <alignment vertical="top" wrapText="1"/>
    </xf>
    <xf numFmtId="0" fontId="20" fillId="5" borderId="4" xfId="0" applyFont="1" applyFill="1" applyBorder="1" applyAlignment="1">
      <alignment vertical="top"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left" vertical="top" wrapText="1"/>
    </xf>
    <xf numFmtId="0" fontId="52" fillId="5" borderId="4" xfId="0" applyFont="1" applyFill="1" applyBorder="1" applyAlignment="1">
      <alignment horizontal="left" vertical="top" wrapText="1"/>
    </xf>
    <xf numFmtId="0" fontId="4" fillId="0" borderId="109" xfId="0" applyFont="1" applyBorder="1" applyAlignment="1">
      <alignment horizontal="left" vertical="top"/>
    </xf>
    <xf numFmtId="0" fontId="4" fillId="0" borderId="109" xfId="0" applyFont="1" applyBorder="1" applyAlignment="1">
      <alignment horizontal="center" vertical="top"/>
    </xf>
    <xf numFmtId="0" fontId="9" fillId="0" borderId="109" xfId="0" applyFont="1" applyBorder="1" applyAlignment="1">
      <alignment vertical="top" wrapText="1"/>
    </xf>
    <xf numFmtId="0" fontId="10" fillId="0" borderId="46" xfId="0" applyFont="1" applyBorder="1" applyAlignment="1">
      <alignment vertical="top"/>
    </xf>
    <xf numFmtId="172" fontId="46" fillId="0" borderId="0" xfId="0" applyNumberFormat="1" applyFont="1" applyAlignment="1">
      <alignment horizontal="left"/>
    </xf>
    <xf numFmtId="0" fontId="28" fillId="5" borderId="4" xfId="0" applyFont="1" applyFill="1" applyBorder="1" applyAlignment="1">
      <alignment vertical="top"/>
    </xf>
    <xf numFmtId="0" fontId="36" fillId="5" borderId="4" xfId="0" applyFont="1" applyFill="1" applyBorder="1" applyAlignment="1">
      <alignment vertical="top"/>
    </xf>
    <xf numFmtId="0" fontId="45" fillId="5" borderId="4" xfId="0" applyFont="1" applyFill="1" applyBorder="1" applyAlignment="1">
      <alignment horizontal="left" vertical="top" wrapText="1"/>
    </xf>
    <xf numFmtId="0" fontId="15" fillId="10" borderId="86" xfId="0" applyFont="1" applyFill="1" applyBorder="1" applyAlignment="1">
      <alignment horizontal="center" vertical="center"/>
    </xf>
    <xf numFmtId="168" fontId="46" fillId="15" borderId="83" xfId="0" applyNumberFormat="1" applyFont="1" applyFill="1" applyBorder="1" applyAlignment="1">
      <alignment horizontal="right" vertical="center"/>
    </xf>
    <xf numFmtId="0" fontId="0" fillId="16" borderId="83" xfId="0" applyFont="1" applyFill="1" applyBorder="1" applyAlignment="1">
      <alignment horizontal="right" vertical="center"/>
    </xf>
    <xf numFmtId="168" fontId="46" fillId="16" borderId="83" xfId="0" applyNumberFormat="1" applyFont="1" applyFill="1" applyBorder="1" applyAlignment="1">
      <alignment horizontal="right" vertical="center"/>
    </xf>
    <xf numFmtId="0" fontId="46" fillId="15" borderId="71" xfId="0" applyFont="1" applyFill="1" applyBorder="1" applyAlignment="1">
      <alignment horizontal="right" vertical="center"/>
    </xf>
    <xf numFmtId="0" fontId="55" fillId="5" borderId="112" xfId="0" applyFont="1" applyFill="1" applyBorder="1" applyAlignment="1">
      <alignment vertical="top" wrapText="1"/>
    </xf>
    <xf numFmtId="0" fontId="55" fillId="5" borderId="4" xfId="0" applyFont="1" applyFill="1" applyBorder="1" applyAlignment="1">
      <alignment vertical="top" wrapText="1"/>
    </xf>
    <xf numFmtId="0" fontId="0" fillId="16" borderId="100" xfId="0" applyFont="1" applyFill="1" applyBorder="1" applyAlignment="1">
      <alignment horizontal="right" vertical="center"/>
    </xf>
    <xf numFmtId="168" fontId="46" fillId="16" borderId="89" xfId="0" applyNumberFormat="1" applyFont="1" applyFill="1" applyBorder="1" applyAlignment="1">
      <alignment horizontal="right" vertical="center"/>
    </xf>
    <xf numFmtId="0" fontId="46" fillId="0" borderId="103" xfId="0" applyFont="1" applyBorder="1" applyAlignment="1">
      <alignment horizontal="right" vertical="center"/>
    </xf>
    <xf numFmtId="170" fontId="46" fillId="0" borderId="103" xfId="0" applyNumberFormat="1" applyFont="1" applyBorder="1" applyAlignment="1">
      <alignment horizontal="right" vertical="center"/>
    </xf>
    <xf numFmtId="170" fontId="46" fillId="0" borderId="102" xfId="0" applyNumberFormat="1" applyFont="1" applyBorder="1" applyAlignment="1">
      <alignment horizontal="right" vertical="center"/>
    </xf>
    <xf numFmtId="170" fontId="53" fillId="0" borderId="102" xfId="0" applyNumberFormat="1" applyFont="1" applyBorder="1" applyAlignment="1">
      <alignment horizontal="right" vertical="center"/>
    </xf>
    <xf numFmtId="167" fontId="51" fillId="11" borderId="106" xfId="0" applyNumberFormat="1" applyFont="1" applyFill="1" applyBorder="1" applyAlignment="1">
      <alignment horizontal="right" vertical="center"/>
    </xf>
    <xf numFmtId="0" fontId="3" fillId="5" borderId="4" xfId="0" applyFont="1" applyFill="1" applyBorder="1" applyAlignment="1">
      <alignment vertical="top" wrapText="1"/>
    </xf>
    <xf numFmtId="0" fontId="4" fillId="5" borderId="101" xfId="0" applyFont="1" applyFill="1" applyBorder="1" applyAlignment="1">
      <alignment vertical="top"/>
    </xf>
    <xf numFmtId="167" fontId="3" fillId="5" borderId="71" xfId="0" applyNumberFormat="1" applyFont="1" applyFill="1" applyBorder="1" applyAlignment="1">
      <alignment horizontal="center" vertical="center"/>
    </xf>
    <xf numFmtId="0" fontId="10" fillId="5" borderId="4" xfId="0" applyFont="1" applyFill="1" applyBorder="1" applyAlignment="1">
      <alignment vertical="center" wrapText="1"/>
    </xf>
    <xf numFmtId="167" fontId="3" fillId="5" borderId="4" xfId="0" applyNumberFormat="1" applyFont="1" applyFill="1" applyBorder="1" applyAlignment="1">
      <alignment horizontal="center" vertical="center"/>
    </xf>
    <xf numFmtId="0" fontId="15" fillId="5" borderId="4" xfId="0" applyFont="1" applyFill="1" applyBorder="1" applyAlignment="1">
      <alignment vertical="top" wrapText="1"/>
    </xf>
    <xf numFmtId="0" fontId="45" fillId="5" borderId="121" xfId="0" applyFont="1" applyFill="1" applyBorder="1" applyAlignment="1">
      <alignment vertical="top" wrapText="1"/>
    </xf>
    <xf numFmtId="0" fontId="42" fillId="19" borderId="122" xfId="0" applyFont="1" applyFill="1" applyBorder="1" applyAlignment="1">
      <alignment horizontal="center" vertical="center" wrapText="1"/>
    </xf>
    <xf numFmtId="168" fontId="3" fillId="9" borderId="123" xfId="0" applyNumberFormat="1" applyFont="1" applyFill="1" applyBorder="1" applyAlignment="1">
      <alignment horizontal="center" vertical="center"/>
    </xf>
    <xf numFmtId="0" fontId="4" fillId="5" borderId="124" xfId="0" applyFont="1" applyFill="1" applyBorder="1" applyAlignment="1">
      <alignment vertical="top"/>
    </xf>
    <xf numFmtId="0" fontId="4" fillId="0" borderId="126" xfId="0" applyFont="1" applyBorder="1" applyAlignment="1">
      <alignment vertical="top"/>
    </xf>
    <xf numFmtId="0" fontId="33" fillId="0" borderId="40" xfId="0" applyFont="1" applyBorder="1" applyAlignment="1">
      <alignment vertical="top"/>
    </xf>
    <xf numFmtId="0" fontId="4" fillId="0" borderId="0" xfId="0" applyFont="1" applyAlignment="1">
      <alignment vertical="center"/>
    </xf>
    <xf numFmtId="0" fontId="50" fillId="5" borderId="4" xfId="0" applyFont="1" applyFill="1" applyBorder="1" applyAlignment="1">
      <alignment vertical="top" wrapText="1"/>
    </xf>
    <xf numFmtId="0" fontId="54" fillId="5" borderId="4" xfId="0" applyFont="1" applyFill="1" applyBorder="1" applyAlignment="1">
      <alignment vertical="top" wrapText="1"/>
    </xf>
    <xf numFmtId="0" fontId="3" fillId="5" borderId="101" xfId="0" applyFont="1" applyFill="1" applyBorder="1" applyAlignment="1">
      <alignment vertical="top" wrapText="1"/>
    </xf>
    <xf numFmtId="9" fontId="3" fillId="14" borderId="71" xfId="0" applyNumberFormat="1" applyFont="1" applyFill="1" applyBorder="1" applyAlignment="1">
      <alignment horizontal="center" vertical="center"/>
    </xf>
    <xf numFmtId="0" fontId="10" fillId="5" borderId="4" xfId="0" applyFont="1" applyFill="1" applyBorder="1" applyAlignment="1">
      <alignment vertical="top"/>
    </xf>
    <xf numFmtId="0" fontId="15" fillId="2" borderId="4" xfId="0" applyFont="1" applyFill="1" applyBorder="1" applyAlignment="1">
      <alignment horizontal="left" vertical="center" wrapText="1"/>
    </xf>
    <xf numFmtId="0" fontId="15" fillId="2" borderId="4" xfId="0" applyFont="1" applyFill="1" applyBorder="1" applyAlignment="1">
      <alignment vertical="top" wrapText="1"/>
    </xf>
    <xf numFmtId="0" fontId="0" fillId="2" borderId="4" xfId="0" applyFont="1" applyFill="1" applyBorder="1" applyAlignment="1">
      <alignment horizontal="right" vertical="center"/>
    </xf>
    <xf numFmtId="170" fontId="46" fillId="2" borderId="4" xfId="0" applyNumberFormat="1" applyFont="1" applyFill="1" applyBorder="1" applyAlignment="1">
      <alignment horizontal="right" vertical="center"/>
    </xf>
    <xf numFmtId="170" fontId="53" fillId="2" borderId="4" xfId="0" applyNumberFormat="1" applyFont="1" applyFill="1" applyBorder="1" applyAlignment="1">
      <alignment horizontal="right" vertical="center"/>
    </xf>
    <xf numFmtId="0" fontId="44" fillId="5" borderId="4" xfId="0" applyFont="1" applyFill="1" applyBorder="1" applyAlignment="1">
      <alignment horizontal="left" vertical="center"/>
    </xf>
    <xf numFmtId="0" fontId="57"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4" fillId="0" borderId="109" xfId="0" applyFont="1" applyBorder="1" applyAlignment="1">
      <alignment vertical="top"/>
    </xf>
    <xf numFmtId="0" fontId="10" fillId="0" borderId="109" xfId="0" applyFont="1" applyBorder="1" applyAlignment="1">
      <alignment vertical="top"/>
    </xf>
    <xf numFmtId="0" fontId="54" fillId="5" borderId="112" xfId="0" applyFont="1" applyFill="1" applyBorder="1" applyAlignment="1">
      <alignment horizontal="left" vertical="top" wrapText="1"/>
    </xf>
    <xf numFmtId="0" fontId="54" fillId="5" borderId="4" xfId="0" applyFont="1" applyFill="1" applyBorder="1" applyAlignment="1">
      <alignment horizontal="left" vertical="top" wrapText="1"/>
    </xf>
    <xf numFmtId="0" fontId="58" fillId="5" borderId="112" xfId="0" applyFont="1" applyFill="1" applyBorder="1" applyAlignment="1">
      <alignment vertical="top" wrapText="1"/>
    </xf>
    <xf numFmtId="0" fontId="58" fillId="5" borderId="4" xfId="0" applyFont="1" applyFill="1" applyBorder="1" applyAlignment="1">
      <alignment vertical="top" wrapText="1"/>
    </xf>
    <xf numFmtId="0" fontId="15" fillId="20" borderId="92" xfId="0" applyFont="1" applyFill="1" applyBorder="1" applyAlignment="1">
      <alignment horizontal="left" vertical="center" wrapText="1"/>
    </xf>
    <xf numFmtId="0" fontId="0" fillId="13" borderId="127" xfId="0" applyFont="1" applyFill="1" applyBorder="1" applyAlignment="1">
      <alignment horizontal="right" vertical="center"/>
    </xf>
    <xf numFmtId="170" fontId="46" fillId="13" borderId="128" xfId="0" applyNumberFormat="1" applyFont="1" applyFill="1" applyBorder="1" applyAlignment="1">
      <alignment horizontal="right" vertical="center"/>
    </xf>
    <xf numFmtId="170" fontId="53" fillId="18" borderId="129" xfId="0" applyNumberFormat="1" applyFont="1" applyFill="1" applyBorder="1" applyAlignment="1">
      <alignment horizontal="right" vertical="center"/>
    </xf>
    <xf numFmtId="170" fontId="53" fillId="18" borderId="4" xfId="0" applyNumberFormat="1" applyFont="1" applyFill="1" applyBorder="1" applyAlignment="1">
      <alignment horizontal="right" vertical="center"/>
    </xf>
    <xf numFmtId="0" fontId="4" fillId="0" borderId="130" xfId="0" applyFont="1" applyBorder="1" applyAlignment="1">
      <alignment vertical="top"/>
    </xf>
    <xf numFmtId="0" fontId="13" fillId="2" borderId="131" xfId="0" applyFont="1" applyFill="1" applyBorder="1"/>
    <xf numFmtId="0" fontId="29" fillId="2" borderId="133" xfId="0" applyFont="1" applyFill="1" applyBorder="1" applyAlignment="1">
      <alignment vertical="center"/>
    </xf>
    <xf numFmtId="0" fontId="4" fillId="2" borderId="134" xfId="0" applyFont="1" applyFill="1" applyBorder="1" applyAlignment="1">
      <alignment vertical="top"/>
    </xf>
    <xf numFmtId="0" fontId="42" fillId="11" borderId="135" xfId="0" applyFont="1" applyFill="1" applyBorder="1" applyAlignment="1">
      <alignment horizontal="center" vertical="center" wrapText="1"/>
    </xf>
    <xf numFmtId="169" fontId="3" fillId="21" borderId="136" xfId="0" applyNumberFormat="1" applyFont="1" applyFill="1" applyBorder="1" applyAlignment="1">
      <alignment horizontal="center" vertical="center"/>
    </xf>
    <xf numFmtId="173" fontId="3" fillId="22" borderId="136" xfId="0" applyNumberFormat="1" applyFont="1" applyFill="1" applyBorder="1" applyAlignment="1">
      <alignment horizontal="center" vertical="center"/>
    </xf>
    <xf numFmtId="0" fontId="46" fillId="15" borderId="71" xfId="0" applyFont="1" applyFill="1" applyBorder="1" applyAlignment="1">
      <alignment vertical="center"/>
    </xf>
    <xf numFmtId="0" fontId="0" fillId="15" borderId="71" xfId="0" applyFont="1" applyFill="1" applyBorder="1" applyAlignment="1">
      <alignment horizontal="right" vertical="center"/>
    </xf>
    <xf numFmtId="168" fontId="0" fillId="15" borderId="71" xfId="0" applyNumberFormat="1" applyFont="1" applyFill="1" applyBorder="1" applyAlignment="1">
      <alignment horizontal="right" vertical="center"/>
    </xf>
    <xf numFmtId="0" fontId="46" fillId="16" borderId="71" xfId="0" applyFont="1" applyFill="1" applyBorder="1" applyAlignment="1">
      <alignment vertical="center"/>
    </xf>
    <xf numFmtId="168" fontId="0" fillId="16" borderId="71" xfId="0" applyNumberFormat="1" applyFont="1" applyFill="1" applyBorder="1" applyAlignment="1">
      <alignment horizontal="right" vertical="center"/>
    </xf>
    <xf numFmtId="168" fontId="3" fillId="16" borderId="96" xfId="0" applyNumberFormat="1" applyFont="1" applyFill="1" applyBorder="1" applyAlignment="1">
      <alignment horizontal="right" vertical="center"/>
    </xf>
    <xf numFmtId="168" fontId="18" fillId="16" borderId="95" xfId="0" applyNumberFormat="1" applyFont="1" applyFill="1" applyBorder="1" applyAlignment="1">
      <alignment horizontal="right" vertical="center"/>
    </xf>
    <xf numFmtId="0" fontId="46" fillId="15" borderId="83" xfId="0" applyFont="1" applyFill="1" applyBorder="1" applyAlignment="1">
      <alignment vertical="center"/>
    </xf>
    <xf numFmtId="168" fontId="3" fillId="15" borderId="96" xfId="0" applyNumberFormat="1" applyFont="1" applyFill="1" applyBorder="1" applyAlignment="1">
      <alignment horizontal="right" vertical="center"/>
    </xf>
    <xf numFmtId="0" fontId="46" fillId="5" borderId="112" xfId="0" applyFont="1" applyFill="1" applyBorder="1" applyAlignment="1">
      <alignment vertical="center"/>
    </xf>
    <xf numFmtId="0" fontId="0" fillId="5" borderId="100" xfId="0" applyFont="1" applyFill="1" applyBorder="1" applyAlignment="1">
      <alignment horizontal="right" vertical="center"/>
    </xf>
    <xf numFmtId="168" fontId="0" fillId="5" borderId="100" xfId="0" applyNumberFormat="1" applyFont="1" applyFill="1" applyBorder="1" applyAlignment="1">
      <alignment horizontal="right" vertical="center"/>
    </xf>
    <xf numFmtId="168" fontId="0" fillId="5" borderId="101" xfId="0" applyNumberFormat="1" applyFont="1" applyFill="1" applyBorder="1" applyAlignment="1">
      <alignment horizontal="right" vertical="center"/>
    </xf>
    <xf numFmtId="168" fontId="3" fillId="5" borderId="101" xfId="0" applyNumberFormat="1" applyFont="1" applyFill="1" applyBorder="1" applyAlignment="1">
      <alignment horizontal="right" vertical="center"/>
    </xf>
    <xf numFmtId="0" fontId="51" fillId="11" borderId="113" xfId="0" applyFont="1" applyFill="1" applyBorder="1" applyAlignment="1">
      <alignment horizontal="left" vertical="center"/>
    </xf>
    <xf numFmtId="168" fontId="51" fillId="19" borderId="107" xfId="0" applyNumberFormat="1" applyFont="1" applyFill="1" applyBorder="1" applyAlignment="1">
      <alignment horizontal="right" vertical="center"/>
    </xf>
    <xf numFmtId="0" fontId="59" fillId="5" borderId="4" xfId="0" applyFont="1" applyFill="1" applyBorder="1" applyAlignment="1">
      <alignment vertical="top"/>
    </xf>
    <xf numFmtId="0" fontId="4" fillId="0" borderId="45" xfId="0" applyFont="1" applyBorder="1"/>
    <xf numFmtId="0" fontId="0" fillId="5" borderId="101" xfId="0" applyFont="1" applyFill="1" applyBorder="1" applyAlignment="1">
      <alignment horizontal="right" vertical="center"/>
    </xf>
    <xf numFmtId="170" fontId="0" fillId="5" borderId="100" xfId="0" applyNumberFormat="1" applyFont="1" applyFill="1" applyBorder="1" applyAlignment="1">
      <alignment horizontal="right" vertical="center"/>
    </xf>
    <xf numFmtId="170" fontId="0" fillId="5" borderId="101" xfId="0" applyNumberFormat="1" applyFont="1" applyFill="1" applyBorder="1" applyAlignment="1">
      <alignment horizontal="right" vertical="center"/>
    </xf>
    <xf numFmtId="171" fontId="18" fillId="5" borderId="101" xfId="0" applyNumberFormat="1" applyFont="1" applyFill="1" applyBorder="1" applyAlignment="1">
      <alignment horizontal="right" vertical="center"/>
    </xf>
    <xf numFmtId="0" fontId="51" fillId="11" borderId="107" xfId="0" applyFont="1" applyFill="1" applyBorder="1" applyAlignment="1">
      <alignment horizontal="right" vertical="center"/>
    </xf>
    <xf numFmtId="167" fontId="51" fillId="19" borderId="106" xfId="0" applyNumberFormat="1" applyFont="1" applyFill="1" applyBorder="1" applyAlignment="1">
      <alignment horizontal="right" vertical="center"/>
    </xf>
    <xf numFmtId="0" fontId="10" fillId="5" borderId="4" xfId="0" applyFont="1" applyFill="1" applyBorder="1" applyAlignment="1">
      <alignment vertical="top" wrapText="1"/>
    </xf>
    <xf numFmtId="0" fontId="12" fillId="5" borderId="4" xfId="0" applyFont="1" applyFill="1" applyBorder="1"/>
    <xf numFmtId="0" fontId="17" fillId="0" borderId="0" xfId="0" applyFont="1" applyAlignment="1">
      <alignment horizontal="left"/>
    </xf>
    <xf numFmtId="0" fontId="4" fillId="0" borderId="0" xfId="0" applyFont="1" applyAlignment="1">
      <alignment horizontal="right"/>
    </xf>
    <xf numFmtId="0" fontId="8" fillId="0" borderId="0" xfId="0" applyFont="1"/>
    <xf numFmtId="0" fontId="36" fillId="0" borderId="0" xfId="0" applyFont="1" applyAlignment="1">
      <alignment horizontal="left"/>
    </xf>
    <xf numFmtId="0" fontId="60" fillId="0" borderId="0" xfId="0" applyFont="1" applyAlignment="1">
      <alignment horizontal="right"/>
    </xf>
    <xf numFmtId="0" fontId="61" fillId="0" borderId="0" xfId="0" applyFont="1"/>
    <xf numFmtId="0" fontId="62" fillId="0" borderId="0" xfId="0" applyFont="1"/>
    <xf numFmtId="0" fontId="3" fillId="0" borderId="0" xfId="0" applyFont="1"/>
    <xf numFmtId="0" fontId="63" fillId="23" borderId="8" xfId="0" applyFont="1" applyFill="1" applyBorder="1"/>
    <xf numFmtId="0" fontId="4" fillId="0" borderId="54" xfId="0" applyFont="1" applyBorder="1"/>
    <xf numFmtId="0" fontId="64" fillId="0" borderId="0" xfId="0" applyFont="1"/>
    <xf numFmtId="0" fontId="65" fillId="0" borderId="8" xfId="0" applyFont="1" applyBorder="1"/>
    <xf numFmtId="0" fontId="65" fillId="0" borderId="12" xfId="0" applyFont="1" applyBorder="1"/>
    <xf numFmtId="4" fontId="0" fillId="0" borderId="0" xfId="0" applyNumberFormat="1" applyFont="1" applyAlignment="1">
      <alignment horizontal="right"/>
    </xf>
    <xf numFmtId="4" fontId="66" fillId="4" borderId="4" xfId="0" applyNumberFormat="1" applyFont="1" applyFill="1" applyBorder="1"/>
    <xf numFmtId="169" fontId="4" fillId="0" borderId="0" xfId="0" applyNumberFormat="1" applyFont="1"/>
    <xf numFmtId="169" fontId="62" fillId="0" borderId="0" xfId="0" applyNumberFormat="1" applyFont="1"/>
    <xf numFmtId="49" fontId="0" fillId="0" borderId="0" xfId="0" applyNumberFormat="1" applyFont="1"/>
    <xf numFmtId="49" fontId="0" fillId="0" borderId="0" xfId="0" applyNumberFormat="1" applyFont="1" applyAlignment="1">
      <alignment horizontal="right"/>
    </xf>
    <xf numFmtId="0" fontId="0" fillId="0" borderId="0" xfId="0" applyFont="1" applyAlignment="1">
      <alignment horizontal="right"/>
    </xf>
    <xf numFmtId="0" fontId="65" fillId="0" borderId="12" xfId="0" applyFont="1" applyBorder="1" applyAlignment="1">
      <alignment wrapText="1"/>
    </xf>
    <xf numFmtId="0" fontId="18" fillId="0" borderId="0" xfId="0" applyFont="1"/>
    <xf numFmtId="0" fontId="65" fillId="24" borderId="137" xfId="0" applyFont="1" applyFill="1" applyBorder="1"/>
    <xf numFmtId="0" fontId="65" fillId="0" borderId="35" xfId="0" applyFont="1" applyBorder="1"/>
    <xf numFmtId="0" fontId="0" fillId="24" borderId="4" xfId="0" applyFont="1" applyFill="1" applyBorder="1"/>
    <xf numFmtId="0" fontId="64" fillId="24" borderId="4" xfId="0" applyFont="1" applyFill="1" applyBorder="1"/>
    <xf numFmtId="0" fontId="65" fillId="24" borderId="8" xfId="0" applyFont="1" applyFill="1" applyBorder="1"/>
    <xf numFmtId="0" fontId="4" fillId="0" borderId="8" xfId="0" applyFont="1" applyBorder="1"/>
    <xf numFmtId="0" fontId="4" fillId="0" borderId="12" xfId="0" applyFont="1" applyBorder="1"/>
    <xf numFmtId="0" fontId="4" fillId="24" borderId="8" xfId="0" applyFont="1" applyFill="1" applyBorder="1"/>
    <xf numFmtId="0" fontId="77" fillId="2" borderId="4" xfId="0" applyFont="1" applyFill="1" applyBorder="1" applyAlignment="1">
      <alignment horizontal="right"/>
    </xf>
    <xf numFmtId="0" fontId="0" fillId="2" borderId="38" xfId="0" applyFont="1" applyFill="1" applyBorder="1"/>
    <xf numFmtId="0" fontId="78" fillId="5" borderId="4" xfId="0" applyFont="1" applyFill="1" applyBorder="1" applyAlignment="1">
      <alignment vertical="center"/>
    </xf>
    <xf numFmtId="0" fontId="78" fillId="5" borderId="4" xfId="0" applyFont="1" applyFill="1" applyBorder="1" applyAlignment="1">
      <alignment horizontal="right" vertical="top" wrapText="1"/>
    </xf>
    <xf numFmtId="0" fontId="82" fillId="3" borderId="109" xfId="0" applyFont="1" applyFill="1" applyBorder="1" applyAlignment="1">
      <alignment vertical="center"/>
    </xf>
    <xf numFmtId="0" fontId="81" fillId="5" borderId="38" xfId="0" applyFont="1" applyFill="1" applyBorder="1" applyAlignment="1">
      <alignment vertical="top" wrapText="1"/>
    </xf>
    <xf numFmtId="0" fontId="78" fillId="5" borderId="38" xfId="0" applyFont="1" applyFill="1" applyBorder="1" applyAlignment="1">
      <alignment horizontal="right" vertical="top" wrapText="1"/>
    </xf>
    <xf numFmtId="0" fontId="0" fillId="5" borderId="38" xfId="0" applyFont="1" applyFill="1" applyBorder="1"/>
    <xf numFmtId="0" fontId="9" fillId="5" borderId="38" xfId="0" applyFont="1" applyFill="1" applyBorder="1" applyAlignment="1">
      <alignment vertical="center" wrapText="1"/>
    </xf>
    <xf numFmtId="0" fontId="84" fillId="0" borderId="0" xfId="0" applyFont="1" applyAlignment="1"/>
    <xf numFmtId="0" fontId="85" fillId="0" borderId="0" xfId="0" applyFont="1" applyAlignment="1">
      <alignment horizontal="justify" vertical="center"/>
    </xf>
    <xf numFmtId="0" fontId="83" fillId="5" borderId="4" xfId="0" applyFont="1" applyFill="1" applyBorder="1" applyAlignment="1">
      <alignment horizontal="left" vertical="top" wrapText="1"/>
    </xf>
    <xf numFmtId="164" fontId="4" fillId="6" borderId="8" xfId="0" applyNumberFormat="1"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protection locked="0"/>
    </xf>
    <xf numFmtId="0" fontId="4" fillId="6" borderId="8" xfId="0" applyFont="1" applyFill="1" applyBorder="1" applyAlignment="1" applyProtection="1">
      <alignment horizontal="left" vertical="top" wrapText="1"/>
      <protection locked="0"/>
    </xf>
    <xf numFmtId="0" fontId="0" fillId="0" borderId="0" xfId="0" applyFont="1" applyProtection="1">
      <protection locked="0"/>
    </xf>
    <xf numFmtId="166" fontId="4" fillId="6" borderId="8" xfId="0" applyNumberFormat="1" applyFont="1" applyFill="1" applyBorder="1" applyAlignment="1" applyProtection="1">
      <alignment horizontal="left" vertical="top" wrapText="1"/>
      <protection locked="0"/>
    </xf>
    <xf numFmtId="167" fontId="4" fillId="6" borderId="8" xfId="0" applyNumberFormat="1" applyFont="1" applyFill="1" applyBorder="1" applyAlignment="1" applyProtection="1">
      <alignment horizontal="left" vertical="top" wrapText="1"/>
      <protection locked="0"/>
    </xf>
    <xf numFmtId="9" fontId="4" fillId="6" borderId="8" xfId="0" applyNumberFormat="1" applyFont="1" applyFill="1" applyBorder="1" applyAlignment="1" applyProtection="1">
      <alignment horizontal="left" vertical="top" wrapText="1"/>
      <protection locked="0"/>
    </xf>
    <xf numFmtId="167" fontId="46" fillId="6" borderId="77" xfId="0" applyNumberFormat="1" applyFont="1" applyFill="1" applyBorder="1" applyAlignment="1" applyProtection="1">
      <alignment vertical="center"/>
      <protection locked="0"/>
    </xf>
    <xf numFmtId="167" fontId="46" fillId="6" borderId="87" xfId="0" applyNumberFormat="1" applyFont="1" applyFill="1" applyBorder="1" applyAlignment="1" applyProtection="1">
      <alignment vertical="center"/>
      <protection locked="0"/>
    </xf>
    <xf numFmtId="167" fontId="46" fillId="6" borderId="8" xfId="0" applyNumberFormat="1" applyFont="1" applyFill="1" applyBorder="1" applyAlignment="1" applyProtection="1">
      <alignment vertical="center"/>
      <protection locked="0"/>
    </xf>
    <xf numFmtId="0" fontId="4" fillId="6" borderId="8" xfId="0" applyFont="1" applyFill="1" applyBorder="1" applyAlignment="1" applyProtection="1">
      <alignment vertical="center" wrapText="1"/>
      <protection locked="0"/>
    </xf>
    <xf numFmtId="0" fontId="41" fillId="5" borderId="4" xfId="0" applyFont="1" applyFill="1" applyBorder="1" applyAlignment="1" applyProtection="1">
      <alignment vertical="top" wrapText="1"/>
      <protection locked="0"/>
    </xf>
    <xf numFmtId="0" fontId="75" fillId="6" borderId="8" xfId="0" applyFont="1" applyFill="1" applyBorder="1" applyAlignment="1" applyProtection="1">
      <alignment horizontal="left" vertical="top" wrapText="1"/>
      <protection locked="0"/>
    </xf>
    <xf numFmtId="168" fontId="4" fillId="6" borderId="8" xfId="0" applyNumberFormat="1" applyFont="1" applyFill="1" applyBorder="1" applyAlignment="1" applyProtection="1">
      <alignment horizontal="left" vertical="top" wrapText="1"/>
      <protection locked="0"/>
    </xf>
    <xf numFmtId="0" fontId="3" fillId="5" borderId="4" xfId="0" applyFont="1" applyFill="1" applyBorder="1" applyAlignment="1" applyProtection="1">
      <alignment horizontal="right" vertical="top"/>
      <protection locked="0"/>
    </xf>
    <xf numFmtId="0" fontId="4" fillId="6" borderId="8" xfId="0" applyFont="1" applyFill="1" applyBorder="1" applyAlignment="1" applyProtection="1">
      <alignment horizontal="left" vertical="center" wrapText="1"/>
      <protection locked="0"/>
    </xf>
    <xf numFmtId="0" fontId="0" fillId="0" borderId="0" xfId="0" applyFont="1" applyAlignment="1"/>
    <xf numFmtId="0" fontId="87" fillId="0" borderId="0" xfId="0" applyFont="1" applyAlignment="1"/>
    <xf numFmtId="0" fontId="88" fillId="0" borderId="138" xfId="0" applyFont="1" applyBorder="1" applyAlignment="1">
      <alignment vertical="center" wrapText="1"/>
    </xf>
    <xf numFmtId="0" fontId="88" fillId="0" borderId="139" xfId="0" applyFont="1" applyBorder="1" applyAlignment="1">
      <alignment vertical="center" wrapText="1"/>
    </xf>
    <xf numFmtId="0" fontId="88" fillId="0" borderId="140" xfId="0" applyFont="1" applyBorder="1" applyAlignment="1">
      <alignment vertical="center" wrapText="1"/>
    </xf>
    <xf numFmtId="0" fontId="88" fillId="0" borderId="141" xfId="0" applyFont="1" applyBorder="1" applyAlignment="1">
      <alignment vertical="center" wrapText="1"/>
    </xf>
    <xf numFmtId="0" fontId="88" fillId="0" borderId="140" xfId="0" applyFont="1" applyBorder="1" applyAlignment="1">
      <alignment wrapText="1"/>
    </xf>
    <xf numFmtId="0" fontId="88" fillId="0" borderId="141" xfId="0" applyFont="1" applyBorder="1" applyAlignment="1">
      <alignment wrapText="1"/>
    </xf>
    <xf numFmtId="0" fontId="89" fillId="0" borderId="141" xfId="0" applyFont="1" applyBorder="1" applyAlignment="1">
      <alignment vertical="center" wrapText="1"/>
    </xf>
    <xf numFmtId="0" fontId="86" fillId="0" borderId="0" xfId="0" applyFont="1" applyAlignment="1"/>
    <xf numFmtId="0" fontId="90" fillId="0" borderId="0" xfId="0" applyFont="1" applyAlignment="1"/>
    <xf numFmtId="0" fontId="78" fillId="5" borderId="4" xfId="0" applyFont="1" applyFill="1" applyBorder="1" applyAlignment="1">
      <alignment horizontal="right" vertical="center"/>
    </xf>
    <xf numFmtId="0" fontId="11" fillId="5" borderId="4" xfId="1" applyFill="1" applyBorder="1" applyAlignment="1">
      <alignment vertical="top"/>
    </xf>
    <xf numFmtId="0" fontId="75" fillId="6" borderId="8" xfId="0" applyFont="1" applyFill="1" applyBorder="1" applyAlignment="1" applyProtection="1">
      <alignment horizontal="left" vertical="center"/>
      <protection locked="0"/>
    </xf>
    <xf numFmtId="0" fontId="92" fillId="5" borderId="4" xfId="0" applyFont="1" applyFill="1" applyBorder="1" applyAlignment="1">
      <alignment vertical="top"/>
    </xf>
    <xf numFmtId="0" fontId="0" fillId="0" borderId="0" xfId="0" applyFont="1" applyAlignment="1"/>
    <xf numFmtId="0" fontId="82" fillId="3" borderId="25" xfId="0" applyFont="1" applyFill="1" applyBorder="1" applyAlignment="1">
      <alignment vertical="center"/>
    </xf>
    <xf numFmtId="0" fontId="91" fillId="0" borderId="0" xfId="0" applyFont="1"/>
    <xf numFmtId="0" fontId="86" fillId="6" borderId="8" xfId="0" applyFont="1" applyFill="1" applyBorder="1" applyAlignment="1" applyProtection="1">
      <alignment horizontal="left" vertical="top"/>
      <protection locked="0"/>
    </xf>
    <xf numFmtId="165" fontId="86" fillId="6" borderId="8" xfId="0" applyNumberFormat="1" applyFont="1" applyFill="1" applyBorder="1" applyAlignment="1" applyProtection="1">
      <alignment horizontal="left" vertical="top"/>
      <protection locked="0"/>
    </xf>
    <xf numFmtId="0" fontId="14" fillId="0" borderId="0" xfId="0" applyFont="1" applyAlignment="1"/>
    <xf numFmtId="0" fontId="11" fillId="5" borderId="4" xfId="1" applyFill="1" applyBorder="1" applyAlignment="1">
      <alignment horizontal="left" vertical="top" wrapText="1"/>
    </xf>
    <xf numFmtId="170" fontId="4" fillId="6" borderId="8" xfId="0" applyNumberFormat="1" applyFont="1" applyFill="1" applyBorder="1" applyAlignment="1" applyProtection="1">
      <alignment vertical="center" wrapText="1"/>
      <protection locked="0"/>
    </xf>
    <xf numFmtId="170" fontId="51" fillId="11" borderId="106" xfId="0" applyNumberFormat="1" applyFont="1" applyFill="1" applyBorder="1" applyAlignment="1">
      <alignment horizontal="right" vertical="center"/>
    </xf>
    <xf numFmtId="170" fontId="18" fillId="15" borderId="95" xfId="0" applyNumberFormat="1" applyFont="1" applyFill="1" applyBorder="1" applyAlignment="1">
      <alignment horizontal="right" vertical="center"/>
    </xf>
    <xf numFmtId="170" fontId="18" fillId="0" borderId="97" xfId="0" applyNumberFormat="1" applyFont="1" applyBorder="1" applyAlignment="1">
      <alignment horizontal="right" vertical="center"/>
    </xf>
    <xf numFmtId="170" fontId="51" fillId="17" borderId="107" xfId="0" applyNumberFormat="1" applyFont="1" applyFill="1" applyBorder="1" applyAlignment="1">
      <alignment horizontal="right" vertical="center"/>
    </xf>
    <xf numFmtId="170" fontId="46" fillId="6" borderId="77" xfId="0" applyNumberFormat="1" applyFont="1" applyFill="1" applyBorder="1" applyAlignment="1" applyProtection="1">
      <alignment horizontal="right" vertical="center"/>
      <protection locked="0"/>
    </xf>
    <xf numFmtId="10" fontId="51" fillId="11" borderId="106" xfId="0" applyNumberFormat="1" applyFont="1" applyFill="1" applyBorder="1" applyAlignment="1">
      <alignment horizontal="right" vertical="center"/>
    </xf>
    <xf numFmtId="10" fontId="51" fillId="11" borderId="113" xfId="0" applyNumberFormat="1" applyFont="1" applyFill="1" applyBorder="1" applyAlignment="1">
      <alignment horizontal="right" vertical="center"/>
    </xf>
    <xf numFmtId="10" fontId="51" fillId="17" borderId="114" xfId="0" applyNumberFormat="1" applyFont="1" applyFill="1" applyBorder="1" applyAlignment="1">
      <alignment horizontal="right" vertical="center"/>
    </xf>
    <xf numFmtId="170" fontId="53" fillId="15" borderId="83" xfId="0" applyNumberFormat="1" applyFont="1" applyFill="1" applyBorder="1" applyAlignment="1">
      <alignment horizontal="right" vertical="center"/>
    </xf>
    <xf numFmtId="170" fontId="53" fillId="16" borderId="83" xfId="0" applyNumberFormat="1" applyFont="1" applyFill="1" applyBorder="1" applyAlignment="1">
      <alignment horizontal="right" vertical="center"/>
    </xf>
    <xf numFmtId="0" fontId="79" fillId="5" borderId="1" xfId="0" applyFont="1" applyFill="1" applyBorder="1" applyAlignment="1">
      <alignment horizontal="left" vertical="center" wrapText="1"/>
    </xf>
    <xf numFmtId="0" fontId="2" fillId="0" borderId="2" xfId="0" applyFont="1" applyBorder="1"/>
    <xf numFmtId="0" fontId="2" fillId="0" borderId="3" xfId="0" applyFont="1" applyBorder="1"/>
    <xf numFmtId="0" fontId="0" fillId="2" borderId="18" xfId="0" applyFont="1" applyFill="1" applyBorder="1" applyAlignment="1">
      <alignment horizontal="center"/>
    </xf>
    <xf numFmtId="0" fontId="2" fillId="0" borderId="19" xfId="0" applyFont="1" applyBorder="1"/>
    <xf numFmtId="0" fontId="2" fillId="0" borderId="20" xfId="0" applyFont="1" applyBorder="1"/>
    <xf numFmtId="0" fontId="76" fillId="2"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2" borderId="9" xfId="0" applyFont="1" applyFill="1" applyBorder="1" applyAlignment="1">
      <alignment horizontal="left" vertical="center"/>
    </xf>
    <xf numFmtId="0" fontId="2" fillId="0" borderId="12" xfId="0" applyFont="1" applyBorder="1"/>
    <xf numFmtId="0" fontId="3" fillId="5" borderId="10" xfId="0" applyFont="1" applyFill="1" applyBorder="1" applyAlignment="1">
      <alignment horizontal="left" vertical="center" wrapText="1"/>
    </xf>
    <xf numFmtId="0" fontId="2" fillId="0" borderId="11" xfId="0" applyFont="1" applyBorder="1"/>
    <xf numFmtId="0" fontId="2" fillId="0" borderId="13" xfId="0" applyFont="1" applyBorder="1"/>
    <xf numFmtId="0" fontId="2" fillId="0" borderId="14" xfId="0" applyFont="1" applyBorder="1"/>
    <xf numFmtId="0" fontId="4" fillId="5" borderId="1" xfId="0" applyFont="1" applyFill="1" applyBorder="1" applyAlignment="1">
      <alignment horizontal="left" vertical="top"/>
    </xf>
    <xf numFmtId="0" fontId="4" fillId="5" borderId="10" xfId="0" applyFont="1" applyFill="1" applyBorder="1" applyAlignment="1">
      <alignment horizontal="left" vertical="top" wrapText="1"/>
    </xf>
    <xf numFmtId="0" fontId="2" fillId="0" borderId="15" xfId="0" applyFont="1" applyBorder="1"/>
    <xf numFmtId="0" fontId="2" fillId="0" borderId="16" xfId="0" applyFont="1" applyBorder="1"/>
    <xf numFmtId="0" fontId="10" fillId="5" borderId="10" xfId="0" applyFont="1" applyFill="1" applyBorder="1" applyAlignment="1">
      <alignment horizontal="left" vertical="center" wrapText="1"/>
    </xf>
    <xf numFmtId="0" fontId="10" fillId="5" borderId="10" xfId="0" applyFont="1" applyFill="1" applyBorder="1" applyAlignment="1">
      <alignment horizontal="left" vertical="center"/>
    </xf>
    <xf numFmtId="0" fontId="80" fillId="3" borderId="17" xfId="0" applyFont="1" applyFill="1" applyBorder="1" applyAlignment="1">
      <alignment horizontal="left" vertical="center" wrapText="1"/>
    </xf>
    <xf numFmtId="0" fontId="3" fillId="5" borderId="1" xfId="0" applyFont="1" applyFill="1" applyBorder="1" applyAlignment="1">
      <alignment horizontal="left" vertical="top" wrapText="1"/>
    </xf>
    <xf numFmtId="0" fontId="75" fillId="6" borderId="22" xfId="0" applyFont="1" applyFill="1" applyBorder="1" applyAlignment="1" applyProtection="1">
      <alignment horizontal="left" vertical="center"/>
      <protection locked="0"/>
    </xf>
    <xf numFmtId="0" fontId="2" fillId="0" borderId="23" xfId="0" applyFont="1" applyBorder="1" applyProtection="1">
      <protection locked="0"/>
    </xf>
    <xf numFmtId="0" fontId="4" fillId="6" borderId="22" xfId="0" applyFont="1" applyFill="1" applyBorder="1" applyAlignment="1" applyProtection="1">
      <alignment horizontal="left" vertical="center"/>
      <protection locked="0"/>
    </xf>
    <xf numFmtId="0" fontId="86" fillId="6" borderId="22" xfId="0" applyFont="1" applyFill="1" applyBorder="1" applyAlignment="1" applyProtection="1">
      <alignment horizontal="left" vertical="top"/>
      <protection locked="0"/>
    </xf>
    <xf numFmtId="0" fontId="86" fillId="6" borderId="27" xfId="0" applyFont="1" applyFill="1" applyBorder="1" applyAlignment="1" applyProtection="1">
      <alignment horizontal="left" vertical="top"/>
      <protection locked="0"/>
    </xf>
    <xf numFmtId="0" fontId="86" fillId="6" borderId="78" xfId="0" applyFont="1" applyFill="1" applyBorder="1" applyAlignment="1" applyProtection="1">
      <alignment horizontal="left" vertical="top"/>
      <protection locked="0"/>
    </xf>
    <xf numFmtId="0" fontId="86" fillId="26" borderId="22" xfId="0" applyFont="1" applyFill="1" applyBorder="1" applyAlignment="1" applyProtection="1">
      <alignment horizontal="left" vertical="top"/>
      <protection locked="0"/>
    </xf>
    <xf numFmtId="0" fontId="86" fillId="26" borderId="27" xfId="0" applyFont="1" applyFill="1" applyBorder="1" applyAlignment="1" applyProtection="1">
      <alignment horizontal="left" vertical="top"/>
      <protection locked="0"/>
    </xf>
    <xf numFmtId="0" fontId="86" fillId="26" borderId="78" xfId="0" applyFont="1" applyFill="1" applyBorder="1" applyAlignment="1" applyProtection="1">
      <alignment horizontal="left" vertical="top"/>
      <protection locked="0"/>
    </xf>
    <xf numFmtId="0" fontId="75" fillId="6" borderId="22" xfId="0" applyFont="1" applyFill="1" applyBorder="1" applyAlignment="1" applyProtection="1">
      <alignment horizontal="left" vertical="top" wrapText="1"/>
      <protection locked="0"/>
    </xf>
    <xf numFmtId="0" fontId="2" fillId="0" borderId="27" xfId="0" applyFont="1" applyBorder="1" applyProtection="1">
      <protection locked="0"/>
    </xf>
    <xf numFmtId="0" fontId="1" fillId="2" borderId="1" xfId="0" applyFont="1" applyFill="1" applyBorder="1" applyAlignment="1">
      <alignment horizontal="left" vertical="center" wrapText="1"/>
    </xf>
    <xf numFmtId="0" fontId="2" fillId="0" borderId="21" xfId="0" applyFont="1" applyBorder="1"/>
    <xf numFmtId="0" fontId="4" fillId="7" borderId="22" xfId="0" applyFont="1" applyFill="1" applyBorder="1" applyAlignment="1">
      <alignment horizontal="left" vertical="center"/>
    </xf>
    <xf numFmtId="0" fontId="2" fillId="0" borderId="23" xfId="0" applyFont="1" applyBorder="1"/>
    <xf numFmtId="164" fontId="75" fillId="25" borderId="22" xfId="0" applyNumberFormat="1" applyFont="1" applyFill="1" applyBorder="1" applyAlignment="1" applyProtection="1">
      <alignment horizontal="left" vertical="top" wrapText="1"/>
    </xf>
    <xf numFmtId="164" fontId="4" fillId="25" borderId="78" xfId="0" applyNumberFormat="1" applyFont="1" applyFill="1" applyBorder="1" applyAlignment="1" applyProtection="1">
      <alignment horizontal="left" vertical="top" wrapText="1"/>
    </xf>
    <xf numFmtId="0" fontId="10" fillId="5" borderId="24" xfId="0" applyFont="1" applyFill="1" applyBorder="1" applyAlignment="1">
      <alignment horizontal="left" vertical="center"/>
    </xf>
    <xf numFmtId="0" fontId="16" fillId="5" borderId="10" xfId="0" applyFont="1" applyFill="1" applyBorder="1" applyAlignment="1">
      <alignment horizontal="left" vertical="center" wrapText="1"/>
    </xf>
    <xf numFmtId="0" fontId="81" fillId="5" borderId="1" xfId="0" applyFont="1" applyFill="1" applyBorder="1" applyAlignment="1">
      <alignment horizontal="left" vertical="top" wrapText="1"/>
    </xf>
    <xf numFmtId="0" fontId="28" fillId="9" borderId="10" xfId="0" applyFont="1" applyFill="1" applyBorder="1" applyAlignment="1">
      <alignment horizontal="left" vertical="center" wrapText="1"/>
    </xf>
    <xf numFmtId="0" fontId="75" fillId="6" borderId="29" xfId="0" applyFont="1" applyFill="1" applyBorder="1" applyAlignment="1" applyProtection="1">
      <alignment horizontal="left" vertical="top" wrapText="1"/>
      <protection locked="0"/>
    </xf>
    <xf numFmtId="0" fontId="4" fillId="6" borderId="58" xfId="0" applyFont="1" applyFill="1" applyBorder="1" applyAlignment="1" applyProtection="1">
      <alignment horizontal="left" vertical="top" wrapText="1"/>
      <protection locked="0"/>
    </xf>
    <xf numFmtId="0" fontId="4" fillId="6" borderId="66" xfId="0" applyFont="1" applyFill="1" applyBorder="1" applyAlignment="1" applyProtection="1">
      <alignment horizontal="left" vertical="top" wrapText="1"/>
      <protection locked="0"/>
    </xf>
    <xf numFmtId="0" fontId="4" fillId="6" borderId="59" xfId="0" applyFont="1" applyFill="1" applyBorder="1" applyAlignment="1" applyProtection="1">
      <alignment horizontal="left" vertical="top" wrapText="1"/>
      <protection locked="0"/>
    </xf>
    <xf numFmtId="0" fontId="4" fillId="6" borderId="35" xfId="0" applyFont="1" applyFill="1" applyBorder="1" applyAlignment="1" applyProtection="1">
      <alignment horizontal="left" vertical="top" wrapText="1"/>
      <protection locked="0"/>
    </xf>
    <xf numFmtId="0" fontId="4" fillId="6" borderId="61" xfId="0" applyFont="1" applyFill="1" applyBorder="1" applyAlignment="1" applyProtection="1">
      <alignment horizontal="left" vertical="top" wrapText="1"/>
      <protection locked="0"/>
    </xf>
    <xf numFmtId="0" fontId="81" fillId="5" borderId="38" xfId="0" applyFont="1" applyFill="1" applyBorder="1" applyAlignment="1">
      <alignment horizontal="left" vertical="top" wrapText="1"/>
    </xf>
    <xf numFmtId="0" fontId="16" fillId="5" borderId="10" xfId="0" applyFont="1" applyFill="1" applyBorder="1" applyAlignment="1">
      <alignment horizontal="left" vertical="top" wrapText="1"/>
    </xf>
    <xf numFmtId="0" fontId="2" fillId="0" borderId="37" xfId="0" applyFont="1" applyBorder="1"/>
    <xf numFmtId="0" fontId="0" fillId="0" borderId="0" xfId="0" applyFont="1" applyAlignment="1"/>
    <xf numFmtId="0" fontId="2" fillId="0" borderId="38" xfId="0" applyFont="1" applyBorder="1"/>
    <xf numFmtId="0" fontId="75" fillId="6" borderId="22" xfId="0" applyFont="1" applyFill="1" applyBorder="1" applyAlignment="1" applyProtection="1">
      <alignment horizontal="left" vertical="top"/>
      <protection locked="0"/>
    </xf>
    <xf numFmtId="0" fontId="16" fillId="5" borderId="28" xfId="0" applyFont="1" applyFill="1" applyBorder="1" applyAlignment="1">
      <alignment horizontal="left" vertical="top" wrapText="1"/>
    </xf>
    <xf numFmtId="0" fontId="2" fillId="0" borderId="31" xfId="0" applyFont="1" applyBorder="1"/>
    <xf numFmtId="0" fontId="2" fillId="0" borderId="34" xfId="0" applyFont="1" applyBorder="1"/>
    <xf numFmtId="0" fontId="2" fillId="0" borderId="30" xfId="0" applyFont="1" applyBorder="1" applyProtection="1">
      <protection locked="0"/>
    </xf>
    <xf numFmtId="0" fontId="2" fillId="0" borderId="32" xfId="0" applyFont="1" applyBorder="1" applyProtection="1">
      <protection locked="0"/>
    </xf>
    <xf numFmtId="0" fontId="2" fillId="0" borderId="33" xfId="0" applyFont="1" applyBorder="1" applyProtection="1">
      <protection locked="0"/>
    </xf>
    <xf numFmtId="0" fontId="2" fillId="0" borderId="35" xfId="0" applyFont="1" applyBorder="1" applyProtection="1">
      <protection locked="0"/>
    </xf>
    <xf numFmtId="0" fontId="2" fillId="0" borderId="36" xfId="0" applyFont="1" applyBorder="1" applyProtection="1">
      <protection locked="0"/>
    </xf>
    <xf numFmtId="0" fontId="9" fillId="5" borderId="28" xfId="0" applyFont="1" applyFill="1" applyBorder="1" applyAlignment="1">
      <alignment horizontal="left" vertical="center" wrapText="1"/>
    </xf>
    <xf numFmtId="0" fontId="14" fillId="0" borderId="0" xfId="0" applyFont="1" applyAlignment="1">
      <alignment horizontal="right"/>
    </xf>
    <xf numFmtId="49" fontId="75" fillId="6" borderId="22" xfId="0" applyNumberFormat="1" applyFont="1" applyFill="1" applyBorder="1" applyAlignment="1" applyProtection="1">
      <alignment horizontal="left" vertical="top"/>
      <protection locked="0"/>
    </xf>
    <xf numFmtId="0" fontId="4" fillId="6" borderId="22" xfId="0" applyFont="1" applyFill="1" applyBorder="1" applyAlignment="1" applyProtection="1">
      <alignment horizontal="left" vertical="top" wrapText="1"/>
      <protection locked="0"/>
    </xf>
    <xf numFmtId="0" fontId="6" fillId="2" borderId="43" xfId="0" applyFont="1" applyFill="1" applyBorder="1" applyAlignment="1">
      <alignment horizontal="left" vertical="top" wrapText="1"/>
    </xf>
    <xf numFmtId="0" fontId="2" fillId="0" borderId="44" xfId="0" applyFont="1" applyBorder="1"/>
    <xf numFmtId="0" fontId="2" fillId="0" borderId="45" xfId="0" applyFont="1" applyBorder="1"/>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3" fillId="2" borderId="1" xfId="0" applyFont="1" applyFill="1" applyBorder="1" applyAlignment="1">
      <alignment horizontal="right"/>
    </xf>
    <xf numFmtId="0" fontId="14" fillId="0" borderId="0" xfId="0" applyFont="1" applyAlignment="1">
      <alignment horizontal="right" vertical="center"/>
    </xf>
    <xf numFmtId="0" fontId="5" fillId="3" borderId="1" xfId="0" applyFont="1" applyFill="1" applyBorder="1" applyAlignment="1">
      <alignment horizontal="left" vertical="center" wrapText="1"/>
    </xf>
    <xf numFmtId="0" fontId="35" fillId="0" borderId="0" xfId="0" applyFont="1" applyAlignment="1">
      <alignment horizontal="left" vertical="center" wrapText="1"/>
    </xf>
    <xf numFmtId="0" fontId="2" fillId="0" borderId="47" xfId="0" applyFont="1" applyBorder="1"/>
    <xf numFmtId="0" fontId="17" fillId="0" borderId="0" xfId="0" applyFont="1" applyAlignment="1">
      <alignment horizontal="left" vertical="top" wrapText="1"/>
    </xf>
    <xf numFmtId="0" fontId="3" fillId="5" borderId="28" xfId="0" applyFont="1" applyFill="1" applyBorder="1" applyAlignment="1">
      <alignment horizontal="right" vertical="top" wrapText="1"/>
    </xf>
    <xf numFmtId="9" fontId="4" fillId="6" borderId="9" xfId="0" applyNumberFormat="1" applyFont="1" applyFill="1" applyBorder="1" applyAlignment="1" applyProtection="1">
      <alignment horizontal="left" vertical="top" wrapText="1"/>
      <protection locked="0"/>
    </xf>
    <xf numFmtId="0" fontId="2" fillId="0" borderId="12" xfId="0" applyFont="1" applyBorder="1" applyProtection="1">
      <protection locked="0"/>
    </xf>
    <xf numFmtId="0" fontId="4" fillId="6" borderId="9" xfId="0" applyFont="1" applyFill="1" applyBorder="1" applyAlignment="1" applyProtection="1">
      <alignment horizontal="left" vertical="top" wrapText="1"/>
      <protection locked="0"/>
    </xf>
    <xf numFmtId="0" fontId="2" fillId="0" borderId="60" xfId="0" applyFont="1" applyBorder="1" applyProtection="1">
      <protection locked="0"/>
    </xf>
    <xf numFmtId="0" fontId="0" fillId="2" borderId="28" xfId="0" applyFont="1" applyFill="1" applyBorder="1"/>
    <xf numFmtId="0" fontId="9" fillId="5" borderId="28" xfId="0" applyFont="1" applyFill="1" applyBorder="1" applyAlignment="1">
      <alignment vertical="center" wrapText="1"/>
    </xf>
    <xf numFmtId="0" fontId="0" fillId="5" borderId="56" xfId="0" applyFont="1" applyFill="1" applyBorder="1"/>
    <xf numFmtId="0" fontId="2" fillId="0" borderId="57" xfId="0" applyFont="1" applyBorder="1"/>
    <xf numFmtId="0" fontId="51" fillId="11" borderId="104" xfId="0" applyFont="1" applyFill="1" applyBorder="1" applyAlignment="1">
      <alignment horizontal="left" vertical="center"/>
    </xf>
    <xf numFmtId="0" fontId="2" fillId="0" borderId="105" xfId="0" applyFont="1" applyBorder="1"/>
    <xf numFmtId="0" fontId="10" fillId="5" borderId="10" xfId="0" applyFont="1" applyFill="1" applyBorder="1" applyAlignment="1">
      <alignment horizontal="left" vertical="top" wrapText="1"/>
    </xf>
    <xf numFmtId="0" fontId="10" fillId="5" borderId="98" xfId="0" applyFont="1" applyFill="1" applyBorder="1" applyAlignment="1">
      <alignment horizontal="left" vertical="center" wrapText="1"/>
    </xf>
    <xf numFmtId="0" fontId="50" fillId="5" borderId="1" xfId="0" applyFont="1" applyFill="1" applyBorder="1" applyAlignment="1">
      <alignment horizontal="left" vertical="top" wrapText="1"/>
    </xf>
    <xf numFmtId="0" fontId="54" fillId="5" borderId="110" xfId="0" applyFont="1" applyFill="1" applyBorder="1" applyAlignment="1">
      <alignment horizontal="left" vertical="top" wrapText="1"/>
    </xf>
    <xf numFmtId="0" fontId="2" fillId="0" borderId="111" xfId="0" applyFont="1" applyBorder="1"/>
    <xf numFmtId="0" fontId="46" fillId="16" borderId="84" xfId="0" applyFont="1" applyFill="1" applyBorder="1" applyAlignment="1">
      <alignment horizontal="left" vertical="center" wrapText="1"/>
    </xf>
    <xf numFmtId="0" fontId="2" fillId="0" borderId="85" xfId="0" applyFont="1" applyBorder="1"/>
    <xf numFmtId="0" fontId="46" fillId="15" borderId="84" xfId="0" applyFont="1" applyFill="1" applyBorder="1" applyAlignment="1">
      <alignment horizontal="left" vertical="center"/>
    </xf>
    <xf numFmtId="0" fontId="10" fillId="5" borderId="81" xfId="0" applyFont="1" applyFill="1" applyBorder="1" applyAlignment="1">
      <alignment horizontal="left" vertical="center" wrapText="1"/>
    </xf>
    <xf numFmtId="0" fontId="2" fillId="0" borderId="108" xfId="0" applyFont="1" applyBorder="1"/>
    <xf numFmtId="0" fontId="2" fillId="0" borderId="82" xfId="0" applyFont="1" applyBorder="1"/>
    <xf numFmtId="0" fontId="52" fillId="5" borderId="10" xfId="0" applyFont="1" applyFill="1" applyBorder="1" applyAlignment="1">
      <alignment horizontal="left" vertical="top" wrapText="1"/>
    </xf>
    <xf numFmtId="0" fontId="15" fillId="10" borderId="81" xfId="0" applyFont="1" applyFill="1" applyBorder="1" applyAlignment="1">
      <alignment horizontal="center" vertical="center"/>
    </xf>
    <xf numFmtId="0" fontId="46" fillId="15" borderId="84" xfId="0" applyFont="1" applyFill="1" applyBorder="1" applyAlignment="1">
      <alignment horizontal="left" vertical="center" wrapText="1"/>
    </xf>
    <xf numFmtId="0" fontId="9" fillId="5" borderId="98" xfId="0" applyFont="1" applyFill="1" applyBorder="1" applyAlignment="1">
      <alignment horizontal="left" vertical="top" wrapText="1"/>
    </xf>
    <xf numFmtId="0" fontId="10" fillId="5" borderId="1" xfId="0" applyFont="1" applyFill="1" applyBorder="1" applyAlignment="1">
      <alignment horizontal="left" vertical="center" wrapText="1"/>
    </xf>
    <xf numFmtId="0" fontId="46" fillId="16" borderId="81" xfId="0" applyFont="1" applyFill="1" applyBorder="1" applyAlignment="1">
      <alignment horizontal="left" vertical="center"/>
    </xf>
    <xf numFmtId="0" fontId="46" fillId="15" borderId="98" xfId="0" applyFont="1" applyFill="1" applyBorder="1" applyAlignment="1">
      <alignment horizontal="left" vertical="center"/>
    </xf>
    <xf numFmtId="0" fontId="2" fillId="0" borderId="99" xfId="0" applyFont="1" applyBorder="1"/>
    <xf numFmtId="0" fontId="46" fillId="16" borderId="84" xfId="0" applyFont="1" applyFill="1" applyBorder="1" applyAlignment="1">
      <alignment horizontal="left" vertical="center"/>
    </xf>
    <xf numFmtId="0" fontId="48" fillId="5" borderId="1" xfId="0" applyFont="1" applyFill="1" applyBorder="1" applyAlignment="1">
      <alignment horizontal="left" vertical="top" wrapText="1"/>
    </xf>
    <xf numFmtId="0" fontId="39" fillId="5" borderId="1" xfId="0" applyFont="1" applyFill="1" applyBorder="1" applyAlignment="1">
      <alignment horizontal="left" vertical="top" wrapText="1"/>
    </xf>
    <xf numFmtId="0" fontId="75" fillId="5" borderId="1" xfId="0" applyFont="1" applyFill="1" applyBorder="1" applyAlignment="1">
      <alignment horizontal="left" vertical="top" wrapText="1"/>
    </xf>
    <xf numFmtId="0" fontId="46" fillId="15" borderId="81" xfId="0" applyFont="1" applyFill="1" applyBorder="1" applyAlignment="1">
      <alignment horizontal="left" vertical="center"/>
    </xf>
    <xf numFmtId="0" fontId="93" fillId="5" borderId="28" xfId="0" applyFont="1" applyFill="1" applyBorder="1" applyAlignment="1">
      <alignment horizontal="left" vertical="top" wrapText="1"/>
    </xf>
    <xf numFmtId="0" fontId="44" fillId="5" borderId="1" xfId="0" applyFont="1" applyFill="1" applyBorder="1" applyAlignment="1">
      <alignment horizontal="left" vertical="center"/>
    </xf>
    <xf numFmtId="0" fontId="82" fillId="3" borderId="5" xfId="0" applyFont="1" applyFill="1" applyBorder="1" applyAlignment="1">
      <alignment horizontal="left" vertical="center"/>
    </xf>
    <xf numFmtId="0" fontId="91" fillId="5" borderId="1" xfId="0" applyFont="1" applyFill="1" applyBorder="1" applyAlignment="1">
      <alignment horizontal="left" vertical="top" wrapText="1"/>
    </xf>
    <xf numFmtId="0" fontId="4" fillId="6" borderId="9" xfId="0" applyFont="1" applyFill="1" applyBorder="1" applyAlignment="1" applyProtection="1">
      <alignment horizontal="left" vertical="center" wrapText="1"/>
      <protection locked="0"/>
    </xf>
    <xf numFmtId="0" fontId="9" fillId="5" borderId="65" xfId="0" applyFont="1" applyFill="1" applyBorder="1" applyAlignment="1">
      <alignment horizontal="left" vertical="center"/>
    </xf>
    <xf numFmtId="0" fontId="2" fillId="0" borderId="66" xfId="0" applyFont="1" applyBorder="1"/>
    <xf numFmtId="0" fontId="40" fillId="5" borderId="1" xfId="0" applyFont="1" applyFill="1" applyBorder="1" applyAlignment="1">
      <alignment horizontal="left" vertical="top" wrapText="1"/>
    </xf>
    <xf numFmtId="0" fontId="1" fillId="2" borderId="62" xfId="0" applyFont="1" applyFill="1" applyBorder="1" applyAlignment="1">
      <alignment horizontal="left" vertical="center" wrapText="1"/>
    </xf>
    <xf numFmtId="0" fontId="2" fillId="0" borderId="63" xfId="0" applyFont="1" applyBorder="1"/>
    <xf numFmtId="0" fontId="2" fillId="0" borderId="64" xfId="0" applyFont="1" applyBorder="1"/>
    <xf numFmtId="0" fontId="3" fillId="0" borderId="0" xfId="0" applyFont="1" applyAlignment="1">
      <alignment horizontal="left" vertical="center"/>
    </xf>
    <xf numFmtId="0" fontId="4" fillId="2" borderId="1" xfId="0" applyFont="1" applyFill="1" applyBorder="1" applyAlignment="1">
      <alignment vertical="top" wrapText="1"/>
    </xf>
    <xf numFmtId="0" fontId="4" fillId="5" borderId="1" xfId="0" applyFont="1" applyFill="1" applyBorder="1" applyAlignment="1">
      <alignment horizontal="left" vertical="center"/>
    </xf>
    <xf numFmtId="168" fontId="46" fillId="13" borderId="116" xfId="0" applyNumberFormat="1" applyFont="1" applyFill="1" applyBorder="1" applyAlignment="1">
      <alignment horizontal="right" vertical="center"/>
    </xf>
    <xf numFmtId="0" fontId="2" fillId="0" borderId="119" xfId="0" applyFont="1" applyBorder="1"/>
    <xf numFmtId="168" fontId="53" fillId="18" borderId="117" xfId="0" applyNumberFormat="1" applyFont="1" applyFill="1" applyBorder="1" applyAlignment="1">
      <alignment horizontal="right" vertical="center"/>
    </xf>
    <xf numFmtId="0" fontId="2" fillId="0" borderId="120" xfId="0" applyFont="1" applyBorder="1"/>
    <xf numFmtId="0" fontId="2" fillId="0" borderId="125" xfId="0" applyFont="1" applyBorder="1"/>
    <xf numFmtId="0" fontId="17" fillId="5" borderId="28" xfId="0" applyFont="1" applyFill="1" applyBorder="1" applyAlignment="1">
      <alignment horizontal="left" vertical="top" wrapText="1"/>
    </xf>
    <xf numFmtId="0" fontId="0" fillId="13" borderId="115" xfId="0" applyFont="1" applyFill="1" applyBorder="1" applyAlignment="1">
      <alignment horizontal="right" vertical="center"/>
    </xf>
    <xf numFmtId="0" fontId="2" fillId="0" borderId="118" xfId="0" applyFont="1" applyBorder="1"/>
    <xf numFmtId="0" fontId="9" fillId="5" borderId="1" xfId="0" applyFont="1" applyFill="1" applyBorder="1" applyAlignment="1">
      <alignment horizontal="left" vertical="top" wrapText="1"/>
    </xf>
    <xf numFmtId="0" fontId="50" fillId="5" borderId="10" xfId="0" applyFont="1" applyFill="1" applyBorder="1" applyAlignment="1">
      <alignment horizontal="left" vertical="top" wrapText="1"/>
    </xf>
    <xf numFmtId="0" fontId="15" fillId="5" borderId="1" xfId="0" applyFont="1" applyFill="1" applyBorder="1" applyAlignment="1">
      <alignment horizontal="left" vertical="center"/>
    </xf>
    <xf numFmtId="0" fontId="56" fillId="5" borderId="1" xfId="0" applyFont="1" applyFill="1" applyBorder="1" applyAlignment="1">
      <alignment horizontal="left" vertical="top" wrapText="1"/>
    </xf>
    <xf numFmtId="0" fontId="54" fillId="5" borderId="98" xfId="0" applyFont="1" applyFill="1" applyBorder="1" applyAlignment="1">
      <alignment horizontal="left" vertical="top" wrapText="1"/>
    </xf>
    <xf numFmtId="0" fontId="41" fillId="5" borderId="1" xfId="0" applyFont="1" applyFill="1" applyBorder="1" applyAlignment="1">
      <alignment horizontal="left" vertical="top" wrapText="1"/>
    </xf>
    <xf numFmtId="0" fontId="10" fillId="5" borderId="10" xfId="0" applyFont="1" applyFill="1" applyBorder="1" applyAlignment="1">
      <alignment horizontal="left" vertical="top"/>
    </xf>
    <xf numFmtId="0" fontId="13" fillId="2" borderId="132" xfId="0" applyFont="1" applyFill="1" applyBorder="1" applyAlignment="1">
      <alignment horizontal="right"/>
    </xf>
    <xf numFmtId="0" fontId="5" fillId="3" borderId="1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0" borderId="0" xfId="0" applyFont="1" applyAlignment="1">
      <alignment horizontal="left"/>
    </xf>
  </cellXfs>
  <cellStyles count="2">
    <cellStyle name="Hypertextový odkaz" xfId="1" builtinId="8"/>
    <cellStyle name="Normální" xfId="0" builtinId="0"/>
  </cellStyles>
  <dxfs count="107">
    <dxf>
      <font>
        <b/>
        <color theme="0"/>
      </font>
      <fill>
        <patternFill patternType="solid">
          <fgColor rgb="FFFF0000"/>
          <bgColor rgb="FFFF0000"/>
        </patternFill>
      </fill>
    </dxf>
    <dxf>
      <fill>
        <patternFill patternType="solid">
          <fgColor rgb="FFFEF2CB"/>
          <bgColor rgb="FFFEF2CB"/>
        </patternFill>
      </fill>
    </dxf>
    <dxf>
      <font>
        <b/>
        <color theme="0"/>
      </font>
      <fill>
        <patternFill patternType="solid">
          <fgColor rgb="FFFF5050"/>
          <bgColor rgb="FFFF5050"/>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ADADA"/>
          <bgColor rgb="FFDADADA"/>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F8F8F8"/>
          <bgColor rgb="FFF8F8F8"/>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F7F7F"/>
      </font>
      <fill>
        <patternFill patternType="solid">
          <fgColor rgb="FFD8D8D8"/>
          <bgColor rgb="FFD8D8D8"/>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8F8F8"/>
          <bgColor rgb="FFF8F8F8"/>
        </patternFill>
      </fill>
    </dxf>
    <dxf>
      <fill>
        <patternFill patternType="solid">
          <fgColor rgb="FFB7E1CD"/>
          <bgColor rgb="FFB7E1CD"/>
        </patternFill>
      </fill>
    </dxf>
    <dxf>
      <font>
        <color rgb="FFFF0000"/>
      </font>
      <fill>
        <patternFill patternType="none"/>
      </fill>
    </dxf>
    <dxf>
      <font>
        <color rgb="FFFF0000"/>
      </font>
      <fill>
        <patternFill patternType="none"/>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ill>
        <patternFill patternType="solid">
          <fgColor rgb="FFB7E1CD"/>
          <bgColor rgb="FFB7E1CD"/>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3A3838"/>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892"/>
          <bgColor rgb="FFFFF892"/>
        </patternFill>
      </fill>
      <border>
        <left style="thin">
          <color rgb="FF000000"/>
        </left>
        <right style="thin">
          <color rgb="FF000000"/>
        </right>
        <top style="thin">
          <color rgb="FF000000"/>
        </top>
        <bottom style="thin">
          <color rgb="FF000000"/>
        </bottom>
      </border>
    </dxf>
    <dxf>
      <font>
        <color rgb="FF3A3838"/>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0"/>
      </font>
      <fill>
        <patternFill patternType="solid">
          <fgColor rgb="FFFF0000"/>
          <bgColor rgb="FFFF0000"/>
        </patternFill>
      </fill>
    </dxf>
    <dxf>
      <font>
        <b/>
        <color theme="0"/>
      </font>
      <fill>
        <patternFill patternType="solid">
          <fgColor rgb="FFFF0000"/>
          <bgColor rgb="FFFF0000"/>
        </patternFill>
      </fill>
    </dxf>
    <dxf>
      <font>
        <color theme="1"/>
      </font>
      <fill>
        <patternFill patternType="solid">
          <fgColor rgb="FFFFF8A5"/>
          <bgColor rgb="FFFFF8A5"/>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ka&#269;n&#237;%20&#250;daje%20projektu'!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Projekt%20celkem'!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lavn&#237;%20uchaze&#269;'!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218;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l&#353;&#237;%20&#250;&#269;astn&#237;k%202'!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Zahrani&#269;n&#237;%20partn&#283;&#345;i'!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V&#253;sledky!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hl.%20uchaze&#269;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d.%20&#250;&#269;astn&#237;ka%201'!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Finan&#269;n&#237;%20pl&#225;n%20d.%20&#250;&#269;astn&#237;ka%20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3086100</xdr:colOff>
      <xdr:row>53</xdr:row>
      <xdr:rowOff>57150</xdr:rowOff>
    </xdr:from>
    <xdr:ext cx="561975"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69775" y="3627600"/>
          <a:ext cx="552450" cy="3048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4</xdr:col>
      <xdr:colOff>3009900</xdr:colOff>
      <xdr:row>1</xdr:row>
      <xdr:rowOff>28575</xdr:rowOff>
    </xdr:from>
    <xdr:ext cx="6286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1714500</xdr:colOff>
      <xdr:row>118</xdr:row>
      <xdr:rowOff>85725</xdr:rowOff>
    </xdr:from>
    <xdr:ext cx="600075" cy="3429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a:xfrm>
          <a:off x="5050725" y="3618075"/>
          <a:ext cx="5905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1733550</xdr:colOff>
      <xdr:row>1</xdr:row>
      <xdr:rowOff>95250</xdr:rowOff>
    </xdr:from>
    <xdr:ext cx="1552575" cy="6572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102</xdr:row>
      <xdr:rowOff>19050</xdr:rowOff>
    </xdr:from>
    <xdr:ext cx="228600" cy="209550"/>
    <xdr:pic>
      <xdr:nvPicPr>
        <xdr:cNvPr id="10" name="image3.png" descr="Informace">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19050</xdr:rowOff>
    </xdr:from>
    <xdr:ext cx="228600" cy="209550"/>
    <xdr:pic>
      <xdr:nvPicPr>
        <xdr:cNvPr id="11" name="image3.png" descr="Informace">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7</xdr:col>
      <xdr:colOff>876300</xdr:colOff>
      <xdr:row>1</xdr:row>
      <xdr:rowOff>28575</xdr:rowOff>
    </xdr:from>
    <xdr:ext cx="619125" cy="62865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8</xdr:row>
      <xdr:rowOff>47625</xdr:rowOff>
    </xdr:from>
    <xdr:ext cx="228600" cy="209550"/>
    <xdr:pic>
      <xdr:nvPicPr>
        <xdr:cNvPr id="3" name="image5.png" descr="Informac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1485900</xdr:colOff>
      <xdr:row>138</xdr:row>
      <xdr:rowOff>38100</xdr:rowOff>
    </xdr:from>
    <xdr:ext cx="657225" cy="3333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022150" y="3622838"/>
          <a:ext cx="6477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6</xdr:col>
      <xdr:colOff>1552575</xdr:colOff>
      <xdr:row>1</xdr:row>
      <xdr:rowOff>28575</xdr:rowOff>
    </xdr:from>
    <xdr:ext cx="581025" cy="6286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42</xdr:row>
      <xdr:rowOff>95250</xdr:rowOff>
    </xdr:from>
    <xdr:ext cx="219075" cy="152400"/>
    <xdr:pic>
      <xdr:nvPicPr>
        <xdr:cNvPr id="3" name="image3.png" descr="Informac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96</xdr:row>
      <xdr:rowOff>57150</xdr:rowOff>
    </xdr:from>
    <xdr:ext cx="228600" cy="200025"/>
    <xdr:pic>
      <xdr:nvPicPr>
        <xdr:cNvPr id="5" name="image3.png" descr="Informac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57150</xdr:colOff>
      <xdr:row>130</xdr:row>
      <xdr:rowOff>104775</xdr:rowOff>
    </xdr:from>
    <xdr:ext cx="247650" cy="24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123</xdr:row>
      <xdr:rowOff>0</xdr:rowOff>
    </xdr:from>
    <xdr:ext cx="228600" cy="200025"/>
    <xdr:pic>
      <xdr:nvPicPr>
        <xdr:cNvPr id="7" name="image3.png" descr="Informac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28</xdr:row>
      <xdr:rowOff>0</xdr:rowOff>
    </xdr:from>
    <xdr:ext cx="190500" cy="19050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106</xdr:row>
      <xdr:rowOff>0</xdr:rowOff>
    </xdr:from>
    <xdr:ext cx="190500" cy="1905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104775</xdr:colOff>
      <xdr:row>125</xdr:row>
      <xdr:rowOff>0</xdr:rowOff>
    </xdr:from>
    <xdr:ext cx="228600" cy="200025"/>
    <xdr:pic>
      <xdr:nvPicPr>
        <xdr:cNvPr id="10" name="image3.png" descr="Informace">
          <a:extLst>
            <a:ext uri="{FF2B5EF4-FFF2-40B4-BE49-F238E27FC236}">
              <a16:creationId xmlns:a16="http://schemas.microsoft.com/office/drawing/2014/main" id="{7E90E018-79CF-438F-B371-1D65EED281B9}"/>
            </a:ext>
          </a:extLst>
        </xdr:cNvPr>
        <xdr:cNvPicPr preferRelativeResize="0"/>
      </xdr:nvPicPr>
      <xdr:blipFill>
        <a:blip xmlns:r="http://schemas.openxmlformats.org/officeDocument/2006/relationships" r:embed="rId3" cstate="print"/>
        <a:stretch>
          <a:fillRect/>
        </a:stretch>
      </xdr:blipFill>
      <xdr:spPr>
        <a:xfrm>
          <a:off x="104775" y="27902647"/>
          <a:ext cx="228600" cy="200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2790825</xdr:colOff>
      <xdr:row>103</xdr:row>
      <xdr:rowOff>0</xdr:rowOff>
    </xdr:from>
    <xdr:ext cx="571500" cy="3238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2790825</xdr:colOff>
      <xdr:row>1</xdr:row>
      <xdr:rowOff>104775</xdr:rowOff>
    </xdr:from>
    <xdr:ext cx="5524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26</xdr:row>
      <xdr:rowOff>47625</xdr:rowOff>
    </xdr:from>
    <xdr:ext cx="247650" cy="209550"/>
    <xdr:pic>
      <xdr:nvPicPr>
        <xdr:cNvPr id="3" name="image3.png" descr="Informac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19050</xdr:rowOff>
    </xdr:from>
    <xdr:ext cx="228600" cy="209550"/>
    <xdr:pic>
      <xdr:nvPicPr>
        <xdr:cNvPr id="4" name="image3.png" descr="Informac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228600</xdr:rowOff>
    </xdr:from>
    <xdr:ext cx="228600" cy="228600"/>
    <xdr:pic>
      <xdr:nvPicPr>
        <xdr:cNvPr id="6" name="image3.png" descr="Informac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28600" cy="219075"/>
    <xdr:pic>
      <xdr:nvPicPr>
        <xdr:cNvPr id="7" name="image3.png" descr="Informac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2895600</xdr:colOff>
      <xdr:row>100</xdr:row>
      <xdr:rowOff>457200</xdr:rowOff>
    </xdr:from>
    <xdr:ext cx="571500" cy="333375"/>
    <xdr:sp macro="" textlink="">
      <xdr:nvSpPr>
        <xdr:cNvPr id="6" name="Shape 6">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5069775" y="3618075"/>
          <a:ext cx="5524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2895600</xdr:colOff>
      <xdr:row>1</xdr:row>
      <xdr:rowOff>104775</xdr:rowOff>
    </xdr:from>
    <xdr:ext cx="552450"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28575</xdr:rowOff>
    </xdr:from>
    <xdr:ext cx="238125" cy="209550"/>
    <xdr:pic>
      <xdr:nvPicPr>
        <xdr:cNvPr id="3" name="image3.png" descr="Informac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180975</xdr:rowOff>
    </xdr:from>
    <xdr:ext cx="228600" cy="95250"/>
    <xdr:pic>
      <xdr:nvPicPr>
        <xdr:cNvPr id="4" name="image3.png" descr="Informac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47</xdr:row>
      <xdr:rowOff>171450</xdr:rowOff>
    </xdr:from>
    <xdr:ext cx="228600" cy="219075"/>
    <xdr:pic>
      <xdr:nvPicPr>
        <xdr:cNvPr id="5" name="image3.png" descr="Informac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76</xdr:row>
      <xdr:rowOff>190500</xdr:rowOff>
    </xdr:from>
    <xdr:ext cx="228600" cy="219075"/>
    <xdr:pic>
      <xdr:nvPicPr>
        <xdr:cNvPr id="7" name="image3.png" descr="Informac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82</xdr:row>
      <xdr:rowOff>0</xdr:rowOff>
    </xdr:from>
    <xdr:ext cx="219075" cy="200025"/>
    <xdr:pic>
      <xdr:nvPicPr>
        <xdr:cNvPr id="8" name="image3.png" descr="Informace">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2895600</xdr:colOff>
      <xdr:row>102</xdr:row>
      <xdr:rowOff>66675</xdr:rowOff>
    </xdr:from>
    <xdr:ext cx="571500" cy="3238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2905125</xdr:colOff>
      <xdr:row>1</xdr:row>
      <xdr:rowOff>85725</xdr:rowOff>
    </xdr:from>
    <xdr:ext cx="571500"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47625</xdr:rowOff>
    </xdr:from>
    <xdr:ext cx="228600" cy="209550"/>
    <xdr:pic>
      <xdr:nvPicPr>
        <xdr:cNvPr id="3" name="image3.png" descr="Informac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171450</xdr:rowOff>
    </xdr:from>
    <xdr:ext cx="238125" cy="104775"/>
    <xdr:pic>
      <xdr:nvPicPr>
        <xdr:cNvPr id="4" name="image3.png" descr="Informac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238125</xdr:rowOff>
    </xdr:from>
    <xdr:ext cx="228600" cy="219075"/>
    <xdr:pic>
      <xdr:nvPicPr>
        <xdr:cNvPr id="5" name="image3.png" descr="Informac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19075" cy="209550"/>
    <xdr:pic>
      <xdr:nvPicPr>
        <xdr:cNvPr id="6" name="image3.png" descr="Informac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55</xdr:row>
      <xdr:rowOff>0</xdr:rowOff>
    </xdr:from>
    <xdr:ext cx="638175" cy="333375"/>
    <xdr:sp macro="" textlink="">
      <xdr:nvSpPr>
        <xdr:cNvPr id="8" name="Shape 8">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5036438" y="3618075"/>
          <a:ext cx="619125"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0</xdr:col>
      <xdr:colOff>266700</xdr:colOff>
      <xdr:row>6</xdr:row>
      <xdr:rowOff>104775</xdr:rowOff>
    </xdr:from>
    <xdr:ext cx="228600" cy="219075"/>
    <xdr:pic>
      <xdr:nvPicPr>
        <xdr:cNvPr id="2" name="image3.png" descr="Informac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xfrm>
          <a:off x="266700" y="1495425"/>
          <a:ext cx="228600" cy="219075"/>
        </a:xfrm>
        <a:prstGeom prst="rect">
          <a:avLst/>
        </a:prstGeom>
        <a:noFill/>
      </xdr:spPr>
    </xdr:pic>
    <xdr:clientData fLocksWithSheet="0"/>
  </xdr:oneCellAnchor>
  <xdr:oneCellAnchor>
    <xdr:from>
      <xdr:col>16</xdr:col>
      <xdr:colOff>38100</xdr:colOff>
      <xdr:row>1</xdr:row>
      <xdr:rowOff>85725</xdr:rowOff>
    </xdr:from>
    <xdr:ext cx="628650" cy="6477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323850</xdr:colOff>
      <xdr:row>65</xdr:row>
      <xdr:rowOff>28575</xdr:rowOff>
    </xdr:from>
    <xdr:ext cx="657225" cy="333375"/>
    <xdr:sp macro="" textlink="">
      <xdr:nvSpPr>
        <xdr:cNvPr id="9" name="Shape 9">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5022150" y="3618075"/>
          <a:ext cx="6477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11</xdr:col>
      <xdr:colOff>333375</xdr:colOff>
      <xdr:row>1</xdr:row>
      <xdr:rowOff>28575</xdr:rowOff>
    </xdr:from>
    <xdr:ext cx="619125" cy="63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200025" cy="2000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1724025</xdr:colOff>
      <xdr:row>117</xdr:row>
      <xdr:rowOff>95250</xdr:rowOff>
    </xdr:from>
    <xdr:ext cx="1552575" cy="342900"/>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574475" y="3618075"/>
          <a:ext cx="15430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1714500</xdr:colOff>
      <xdr:row>1</xdr:row>
      <xdr:rowOff>95250</xdr:rowOff>
    </xdr:from>
    <xdr:ext cx="600075" cy="6572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3.png" descr="Informac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3.png" descr="Informac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3.png" descr="Informace">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266700</xdr:rowOff>
    </xdr:from>
    <xdr:ext cx="228600" cy="209550"/>
    <xdr:pic>
      <xdr:nvPicPr>
        <xdr:cNvPr id="6" name="image3.png" descr="Informace">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102</xdr:row>
      <xdr:rowOff>9525</xdr:rowOff>
    </xdr:from>
    <xdr:ext cx="228600" cy="209550"/>
    <xdr:pic>
      <xdr:nvPicPr>
        <xdr:cNvPr id="11" name="image3.png" descr="Informace">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108</xdr:row>
      <xdr:rowOff>19050</xdr:rowOff>
    </xdr:from>
    <xdr:ext cx="228600" cy="209550"/>
    <xdr:pic>
      <xdr:nvPicPr>
        <xdr:cNvPr id="12" name="image3.png" descr="Informace">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9</xdr:col>
      <xdr:colOff>1666875</xdr:colOff>
      <xdr:row>117</xdr:row>
      <xdr:rowOff>47625</xdr:rowOff>
    </xdr:from>
    <xdr:ext cx="619125" cy="333375"/>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800-00000B000000}"/>
            </a:ext>
          </a:extLst>
        </xdr:cNvPr>
        <xdr:cNvSpPr/>
      </xdr:nvSpPr>
      <xdr:spPr>
        <a:xfrm>
          <a:off x="5041200" y="3622838"/>
          <a:ext cx="6096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1724025</xdr:colOff>
      <xdr:row>1</xdr:row>
      <xdr:rowOff>104775</xdr:rowOff>
    </xdr:from>
    <xdr:ext cx="1562100" cy="6477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80</xdr:row>
      <xdr:rowOff>85725</xdr:rowOff>
    </xdr:from>
    <xdr:ext cx="228600" cy="209550"/>
    <xdr:pic>
      <xdr:nvPicPr>
        <xdr:cNvPr id="8" name="image3.png" descr="Informace">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19</xdr:row>
      <xdr:rowOff>219075</xdr:rowOff>
    </xdr:from>
    <xdr:ext cx="228600" cy="209550"/>
    <xdr:pic>
      <xdr:nvPicPr>
        <xdr:cNvPr id="9" name="image3.png" descr="Informace">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133350</xdr:colOff>
      <xdr:row>102</xdr:row>
      <xdr:rowOff>28575</xdr:rowOff>
    </xdr:from>
    <xdr:ext cx="228600" cy="209550"/>
    <xdr:pic>
      <xdr:nvPicPr>
        <xdr:cNvPr id="10" name="image3.png" descr="Informace">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28575</xdr:rowOff>
    </xdr:from>
    <xdr:ext cx="228600" cy="209550"/>
    <xdr:pic>
      <xdr:nvPicPr>
        <xdr:cNvPr id="12" name="image3.png" descr="Informace">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cr.cz/wp-content/uploads/documents/2024/05/10/1715326499_V%C5%A1eobecn%C3%A9%20podm%C3%ADnky%20v8.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acr.cz/19219-2/" TargetMode="External"/><Relationship Id="rId3" Type="http://schemas.openxmlformats.org/officeDocument/2006/relationships/hyperlink" Target="https://www.tacr.cz/dokums_raw/ck/FRASCATI_MANUAL.pdf" TargetMode="External"/><Relationship Id="rId7" Type="http://schemas.openxmlformats.org/officeDocument/2006/relationships/hyperlink" Target="https://www.tacr.cz/dokums_raw/cofundy/190807_podnik_v_obtizich.pdf" TargetMode="External"/><Relationship Id="rId2" Type="http://schemas.openxmlformats.org/officeDocument/2006/relationships/hyperlink" Target="https://www.isvavai.cz/is?s=prehled-ciselniku" TargetMode="External"/><Relationship Id="rId1" Type="http://schemas.openxmlformats.org/officeDocument/2006/relationships/hyperlink" Target="http://www.vyzkum.cz/FrontClanek.aspx?idsekce=653383&amp;ad=1&amp;attid=654982" TargetMode="External"/><Relationship Id="rId6" Type="http://schemas.openxmlformats.org/officeDocument/2006/relationships/hyperlink" Target="https://starfos.tacr.cz/cs" TargetMode="External"/><Relationship Id="rId5" Type="http://schemas.openxmlformats.org/officeDocument/2006/relationships/hyperlink" Target="https://www.isvavai.cz/" TargetMode="External"/><Relationship Id="rId10" Type="http://schemas.openxmlformats.org/officeDocument/2006/relationships/drawing" Target="../drawings/drawing2.xml"/><Relationship Id="rId4" Type="http://schemas.openxmlformats.org/officeDocument/2006/relationships/hyperlink" Target="http://www.vyzkum.cz/storage/att/98E57750704C86E383E673EC6E7D05A6/Ciselnik_oboru_Frascati_v20171207web.pdf"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ur-lex.europa.eu/legal-content/CS/TXT/PDF/?uri=CELEX:32014R0651&amp;fro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ur-lex.europa.eu/legal-content/CS/TXT/PDF/?uri=CELEX:32014R0651&amp;from=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ur-lex.europa.eu/legal-content/CS/TXT/PDF/?uri=CELEX:32014R0651&amp;from=E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cr.cz/wp-content/uploads/documents/2019/12/02/1575282894_definice_druhu_vysledku.pdf" TargetMode="External"/><Relationship Id="rId2" Type="http://schemas.openxmlformats.org/officeDocument/2006/relationships/hyperlink" Target="https://www.tacr.cz/wp-content/uploads/documents/2019/12/02/1575282894_definice_druhu_vysledku.pdf" TargetMode="External"/><Relationship Id="rId1" Type="http://schemas.openxmlformats.org/officeDocument/2006/relationships/hyperlink" Target="https://www.tacr.cz/wp-content/uploads/documents/2019/12/02/1575282894_definice_druhu_vysledku.pdf"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s://www.tacr.cz/wp-content/uploads/documents/2019/12/02/1575282894_definice_druhu_vysledku.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https://www.tacr.cz/wp-content/uploads/documents/2024/05/10/1715326499_V%C5%A1eobecn%C3%A9%20podm%C3%ADnky%20v8.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6.bin"/><Relationship Id="rId1" Type="http://schemas.openxmlformats.org/officeDocument/2006/relationships/hyperlink" Target="https://www.tacr.cz/wp-content/uploads/documents/2024/05/10/1715326499_V%C5%A1eobecn%C3%A9%20podm%C3%ADnky%20v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0000"/>
    <outlinePr summaryBelow="0" summaryRight="0"/>
    <pageSetUpPr fitToPage="1"/>
  </sheetPr>
  <dimension ref="A1:Z1000"/>
  <sheetViews>
    <sheetView showGridLines="0" tabSelected="1" zoomScaleNormal="100" workbookViewId="0">
      <selection activeCell="E4" sqref="E4"/>
    </sheetView>
  </sheetViews>
  <sheetFormatPr defaultColWidth="14.42578125" defaultRowHeight="15" customHeight="1"/>
  <cols>
    <col min="1" max="1" width="5.5703125" customWidth="1"/>
    <col min="2" max="2" width="39.7109375" customWidth="1"/>
    <col min="3" max="3" width="2.85546875" customWidth="1"/>
    <col min="4" max="4" width="87" customWidth="1"/>
    <col min="5" max="5" width="54.5703125" customWidth="1"/>
    <col min="6" max="6" width="17" customWidth="1"/>
    <col min="7" max="7" width="15.140625" customWidth="1"/>
    <col min="8" max="8" width="14.5703125" customWidth="1"/>
    <col min="9" max="15" width="14.425781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7" t="s">
        <v>1943</v>
      </c>
      <c r="C3" s="402"/>
      <c r="D3" s="403"/>
      <c r="E3" s="2"/>
      <c r="F3" s="1"/>
      <c r="G3" s="1"/>
      <c r="H3" s="1"/>
      <c r="I3" s="1"/>
      <c r="J3" s="1"/>
      <c r="K3" s="1"/>
      <c r="L3" s="1"/>
      <c r="M3" s="1"/>
      <c r="N3" s="1"/>
      <c r="O3" s="1"/>
      <c r="P3" s="1"/>
      <c r="Q3" s="1"/>
      <c r="R3" s="1"/>
      <c r="S3" s="1"/>
      <c r="T3" s="1"/>
      <c r="U3" s="1"/>
      <c r="V3" s="1"/>
      <c r="W3" s="1"/>
      <c r="X3" s="1"/>
      <c r="Y3" s="1"/>
      <c r="Z3" s="1"/>
    </row>
    <row r="4" spans="1:26" ht="15.75" customHeight="1">
      <c r="A4" s="1"/>
      <c r="B4" s="369" t="s">
        <v>1944</v>
      </c>
      <c r="C4" s="1"/>
      <c r="D4" s="1"/>
      <c r="E4" s="1"/>
      <c r="F4" s="1"/>
      <c r="G4" s="1"/>
      <c r="H4" s="1"/>
      <c r="I4" s="1"/>
      <c r="J4" s="1"/>
      <c r="K4" s="1"/>
      <c r="L4" s="1"/>
      <c r="M4" s="1"/>
      <c r="N4" s="1"/>
      <c r="O4" s="1"/>
      <c r="P4" s="1"/>
      <c r="Q4" s="1"/>
      <c r="R4" s="1"/>
      <c r="S4" s="1"/>
      <c r="T4" s="1"/>
      <c r="U4" s="1"/>
      <c r="V4" s="1"/>
      <c r="W4" s="1"/>
      <c r="X4" s="1"/>
      <c r="Y4" s="1"/>
      <c r="Z4" s="1"/>
    </row>
    <row r="5" spans="1:26" ht="21.75" customHeight="1">
      <c r="A5" s="1"/>
      <c r="B5" s="408" t="s">
        <v>0</v>
      </c>
      <c r="C5" s="409"/>
      <c r="D5" s="409"/>
      <c r="E5" s="410"/>
      <c r="F5" s="3"/>
      <c r="G5" s="4"/>
      <c r="H5" s="1"/>
      <c r="I5" s="1"/>
      <c r="J5" s="1"/>
      <c r="K5" s="1"/>
      <c r="L5" s="1"/>
      <c r="M5" s="1"/>
      <c r="N5" s="1"/>
      <c r="O5" s="1"/>
      <c r="P5" s="1"/>
      <c r="Q5" s="1"/>
      <c r="R5" s="1"/>
      <c r="S5" s="1"/>
      <c r="T5" s="1"/>
      <c r="U5" s="1"/>
      <c r="V5" s="1"/>
      <c r="W5" s="1"/>
      <c r="X5" s="1"/>
      <c r="Y5" s="1"/>
      <c r="Z5" s="1"/>
    </row>
    <row r="6" spans="1:26" ht="15" customHeight="1">
      <c r="A6" s="1"/>
      <c r="B6" s="5"/>
      <c r="C6" s="5"/>
      <c r="D6" s="6"/>
      <c r="E6" s="6"/>
      <c r="F6" s="7"/>
      <c r="G6" s="7"/>
      <c r="H6" s="1"/>
      <c r="I6" s="1"/>
      <c r="J6" s="1"/>
      <c r="K6" s="1"/>
      <c r="L6" s="1"/>
      <c r="M6" s="1"/>
      <c r="N6" s="1"/>
      <c r="O6" s="1"/>
      <c r="P6" s="1"/>
      <c r="Q6" s="1"/>
      <c r="R6" s="1"/>
      <c r="S6" s="1"/>
      <c r="T6" s="1"/>
      <c r="U6" s="1"/>
      <c r="V6" s="1"/>
      <c r="W6" s="1"/>
      <c r="X6" s="1"/>
      <c r="Y6" s="1"/>
      <c r="Z6" s="1"/>
    </row>
    <row r="7" spans="1:26" ht="15" customHeight="1">
      <c r="A7" s="1"/>
      <c r="B7" s="8"/>
      <c r="C7" s="8"/>
      <c r="D7" s="9"/>
      <c r="E7" s="9"/>
      <c r="F7" s="10"/>
      <c r="G7" s="7"/>
      <c r="H7" s="1"/>
      <c r="I7" s="1"/>
      <c r="J7" s="1"/>
      <c r="K7" s="1"/>
      <c r="L7" s="1"/>
      <c r="M7" s="1"/>
      <c r="N7" s="1"/>
      <c r="O7" s="1"/>
      <c r="P7" s="1"/>
      <c r="Q7" s="1"/>
      <c r="R7" s="1"/>
      <c r="S7" s="1"/>
      <c r="T7" s="1"/>
      <c r="U7" s="1"/>
      <c r="V7" s="1"/>
      <c r="W7" s="1"/>
      <c r="X7" s="1"/>
      <c r="Y7" s="1"/>
      <c r="Z7" s="1"/>
    </row>
    <row r="8" spans="1:26" ht="15" customHeight="1">
      <c r="A8" s="1"/>
      <c r="B8" s="11"/>
      <c r="C8" s="12"/>
      <c r="D8" s="13" t="s">
        <v>1</v>
      </c>
      <c r="E8" s="13"/>
      <c r="F8" s="10"/>
      <c r="G8" s="7"/>
      <c r="H8" s="1"/>
      <c r="I8" s="1"/>
      <c r="J8" s="1"/>
      <c r="K8" s="1"/>
      <c r="L8" s="1"/>
      <c r="M8" s="1"/>
      <c r="N8" s="1"/>
      <c r="O8" s="1"/>
      <c r="P8" s="1"/>
      <c r="Q8" s="1"/>
      <c r="R8" s="1"/>
      <c r="S8" s="1"/>
      <c r="T8" s="1"/>
      <c r="U8" s="1"/>
      <c r="V8" s="1"/>
      <c r="W8" s="1"/>
      <c r="X8" s="1"/>
      <c r="Y8" s="1"/>
      <c r="Z8" s="1"/>
    </row>
    <row r="9" spans="1:26" ht="15" customHeight="1">
      <c r="A9" s="1"/>
      <c r="B9" s="14"/>
      <c r="C9" s="14"/>
      <c r="D9" s="9"/>
      <c r="E9" s="9"/>
      <c r="F9" s="15"/>
      <c r="G9" s="7"/>
      <c r="H9" s="1"/>
      <c r="I9" s="1"/>
      <c r="J9" s="1"/>
      <c r="K9" s="1"/>
      <c r="L9" s="1"/>
      <c r="M9" s="1"/>
      <c r="N9" s="1"/>
      <c r="O9" s="1"/>
      <c r="P9" s="1"/>
      <c r="Q9" s="1"/>
      <c r="R9" s="1"/>
      <c r="S9" s="1"/>
      <c r="T9" s="1"/>
      <c r="U9" s="1"/>
      <c r="V9" s="1"/>
      <c r="W9" s="1"/>
      <c r="X9" s="1"/>
      <c r="Y9" s="1"/>
      <c r="Z9" s="1"/>
    </row>
    <row r="10" spans="1:26" ht="15" customHeight="1">
      <c r="A10" s="1"/>
      <c r="B10" s="16"/>
      <c r="C10" s="12"/>
      <c r="D10" s="13" t="s">
        <v>2</v>
      </c>
      <c r="E10" s="13"/>
      <c r="F10" s="10"/>
      <c r="G10" s="7"/>
      <c r="H10" s="1"/>
      <c r="I10" s="1"/>
      <c r="J10" s="1"/>
      <c r="K10" s="1"/>
      <c r="L10" s="1"/>
      <c r="M10" s="1"/>
      <c r="N10" s="1"/>
      <c r="O10" s="1"/>
      <c r="P10" s="1"/>
      <c r="Q10" s="1"/>
      <c r="R10" s="1"/>
      <c r="S10" s="1"/>
      <c r="T10" s="1"/>
      <c r="U10" s="1"/>
      <c r="V10" s="1"/>
      <c r="W10" s="1"/>
      <c r="X10" s="1"/>
      <c r="Y10" s="1"/>
      <c r="Z10" s="1"/>
    </row>
    <row r="11" spans="1:26" ht="15" customHeight="1">
      <c r="A11" s="1"/>
      <c r="B11" s="14"/>
      <c r="C11" s="14"/>
      <c r="D11" s="9"/>
      <c r="E11" s="9"/>
      <c r="F11" s="15"/>
      <c r="G11" s="7"/>
      <c r="H11" s="1"/>
      <c r="I11" s="1"/>
      <c r="J11" s="1"/>
      <c r="K11" s="1"/>
      <c r="L11" s="1"/>
      <c r="M11" s="1"/>
      <c r="N11" s="1"/>
      <c r="O11" s="1"/>
      <c r="P11" s="1"/>
      <c r="Q11" s="1"/>
      <c r="R11" s="1"/>
      <c r="S11" s="1"/>
      <c r="T11" s="1"/>
      <c r="U11" s="1"/>
      <c r="V11" s="1"/>
      <c r="W11" s="1"/>
      <c r="X11" s="1"/>
      <c r="Y11" s="1"/>
      <c r="Z11" s="1"/>
    </row>
    <row r="12" spans="1:26" ht="15" customHeight="1">
      <c r="A12" s="1"/>
      <c r="B12" s="17"/>
      <c r="C12" s="12"/>
      <c r="D12" s="13" t="s">
        <v>3</v>
      </c>
      <c r="E12" s="13"/>
      <c r="F12" s="10"/>
      <c r="G12" s="7"/>
      <c r="H12" s="1"/>
      <c r="I12" s="1"/>
      <c r="J12" s="1"/>
      <c r="K12" s="1"/>
      <c r="L12" s="1"/>
      <c r="M12" s="1"/>
      <c r="N12" s="1"/>
      <c r="O12" s="1"/>
      <c r="P12" s="1"/>
      <c r="Q12" s="1"/>
      <c r="R12" s="1"/>
      <c r="S12" s="1"/>
      <c r="T12" s="1"/>
      <c r="U12" s="1"/>
      <c r="V12" s="1"/>
      <c r="W12" s="1"/>
      <c r="X12" s="1"/>
      <c r="Y12" s="1"/>
      <c r="Z12" s="1"/>
    </row>
    <row r="13" spans="1:26" ht="15" customHeight="1">
      <c r="A13" s="1"/>
      <c r="B13" s="14"/>
      <c r="C13" s="14"/>
      <c r="D13" s="9"/>
      <c r="E13" s="9"/>
      <c r="F13" s="10"/>
      <c r="G13" s="7"/>
      <c r="H13" s="1"/>
      <c r="I13" s="1"/>
      <c r="J13" s="1"/>
      <c r="K13" s="1"/>
      <c r="L13" s="1"/>
      <c r="M13" s="1"/>
      <c r="N13" s="1"/>
      <c r="O13" s="1"/>
      <c r="P13" s="1"/>
      <c r="Q13" s="1"/>
      <c r="R13" s="1"/>
      <c r="S13" s="1"/>
      <c r="T13" s="1"/>
      <c r="U13" s="1"/>
      <c r="V13" s="1"/>
      <c r="W13" s="1"/>
      <c r="X13" s="1"/>
      <c r="Y13" s="1"/>
      <c r="Z13" s="1"/>
    </row>
    <row r="14" spans="1:26" ht="15" customHeight="1">
      <c r="A14" s="1"/>
      <c r="B14" s="411" t="s">
        <v>4</v>
      </c>
      <c r="C14" s="18"/>
      <c r="D14" s="413" t="str">
        <f>"Uveďte všechny výsledky, na kterých se budou čeští partneři v projektu podílet. 
Musí se jednat o výsledky, které jsou podporované programem "&amp;číselníky!AF44&amp;"."</f>
        <v>Uveďte všechny výsledky, na kterých se budou čeští partneři v projektu podílet. 
Musí se jednat o výsledky, které jsou podporované programem SIGMA.</v>
      </c>
      <c r="E14" s="414"/>
      <c r="F14" s="10"/>
      <c r="G14" s="7"/>
      <c r="H14" s="1"/>
      <c r="I14" s="1"/>
      <c r="J14" s="1"/>
      <c r="K14" s="1"/>
      <c r="L14" s="1"/>
      <c r="M14" s="1"/>
      <c r="N14" s="1"/>
      <c r="O14" s="1"/>
      <c r="P14" s="1"/>
      <c r="Q14" s="1"/>
      <c r="R14" s="1"/>
      <c r="S14" s="1"/>
      <c r="T14" s="1"/>
      <c r="U14" s="1"/>
      <c r="V14" s="1"/>
      <c r="W14" s="1"/>
      <c r="X14" s="1"/>
      <c r="Y14" s="1"/>
      <c r="Z14" s="1"/>
    </row>
    <row r="15" spans="1:26" ht="12.75">
      <c r="A15" s="1"/>
      <c r="B15" s="412"/>
      <c r="C15" s="14"/>
      <c r="D15" s="415"/>
      <c r="E15" s="416"/>
      <c r="F15" s="10"/>
      <c r="G15" s="7"/>
      <c r="H15" s="1"/>
      <c r="I15" s="1"/>
      <c r="J15" s="1"/>
      <c r="K15" s="1"/>
      <c r="L15" s="1"/>
      <c r="M15" s="1"/>
      <c r="N15" s="1"/>
      <c r="O15" s="1"/>
      <c r="P15" s="1"/>
      <c r="Q15" s="1"/>
      <c r="R15" s="1"/>
      <c r="S15" s="1"/>
      <c r="T15" s="1"/>
      <c r="U15" s="1"/>
      <c r="V15" s="1"/>
      <c r="W15" s="1"/>
      <c r="X15" s="1"/>
      <c r="Y15" s="1"/>
      <c r="Z15" s="1"/>
    </row>
    <row r="16" spans="1:26" ht="15" customHeight="1">
      <c r="A16" s="1"/>
      <c r="B16" s="13"/>
      <c r="C16" s="14"/>
      <c r="D16" s="13"/>
      <c r="E16" s="13"/>
      <c r="F16" s="10"/>
      <c r="G16" s="7"/>
      <c r="H16" s="1"/>
      <c r="I16" s="1"/>
      <c r="J16" s="1"/>
      <c r="K16" s="1"/>
      <c r="L16" s="1"/>
      <c r="M16" s="1"/>
      <c r="N16" s="1"/>
      <c r="O16" s="1"/>
      <c r="P16" s="1"/>
      <c r="Q16" s="1"/>
      <c r="R16" s="1"/>
      <c r="S16" s="1"/>
      <c r="T16" s="1"/>
      <c r="U16" s="1"/>
      <c r="V16" s="1"/>
      <c r="W16" s="1"/>
      <c r="X16" s="1"/>
      <c r="Y16" s="1"/>
      <c r="Z16" s="1"/>
    </row>
    <row r="17" spans="1:26" ht="15" customHeight="1">
      <c r="A17" s="1"/>
      <c r="B17" s="411" t="s">
        <v>5</v>
      </c>
      <c r="C17" s="14"/>
      <c r="D17" s="413" t="s">
        <v>6</v>
      </c>
      <c r="E17" s="414"/>
      <c r="F17" s="10"/>
      <c r="G17" s="7"/>
      <c r="H17" s="1"/>
      <c r="I17" s="1"/>
      <c r="J17" s="1"/>
      <c r="K17" s="1"/>
      <c r="L17" s="1"/>
      <c r="M17" s="1"/>
      <c r="N17" s="1"/>
      <c r="O17" s="1"/>
      <c r="P17" s="1"/>
      <c r="Q17" s="1"/>
      <c r="R17" s="1"/>
      <c r="S17" s="1"/>
      <c r="T17" s="1"/>
      <c r="U17" s="1"/>
      <c r="V17" s="1"/>
      <c r="W17" s="1"/>
      <c r="X17" s="1"/>
      <c r="Y17" s="1"/>
      <c r="Z17" s="1"/>
    </row>
    <row r="18" spans="1:26" ht="36" customHeight="1">
      <c r="A18" s="1"/>
      <c r="B18" s="412"/>
      <c r="C18" s="14"/>
      <c r="D18" s="415"/>
      <c r="E18" s="416"/>
      <c r="F18" s="10"/>
      <c r="G18" s="7"/>
      <c r="H18" s="1"/>
      <c r="I18" s="1"/>
      <c r="J18" s="1"/>
      <c r="K18" s="1"/>
      <c r="L18" s="1"/>
      <c r="M18" s="1"/>
      <c r="N18" s="1"/>
      <c r="O18" s="1"/>
      <c r="P18" s="1"/>
      <c r="Q18" s="1"/>
      <c r="R18" s="1"/>
      <c r="S18" s="1"/>
      <c r="T18" s="1"/>
      <c r="U18" s="1"/>
      <c r="V18" s="1"/>
      <c r="W18" s="1"/>
      <c r="X18" s="1"/>
      <c r="Y18" s="1"/>
      <c r="Z18" s="1"/>
    </row>
    <row r="19" spans="1:26" ht="15" customHeight="1">
      <c r="A19" s="1"/>
      <c r="B19" s="14"/>
      <c r="C19" s="14"/>
      <c r="D19" s="13"/>
      <c r="E19" s="13"/>
      <c r="F19" s="10"/>
      <c r="G19" s="7"/>
      <c r="H19" s="1"/>
      <c r="I19" s="1"/>
      <c r="J19" s="1"/>
      <c r="K19" s="1"/>
      <c r="L19" s="1"/>
      <c r="M19" s="1"/>
      <c r="N19" s="1"/>
      <c r="O19" s="1"/>
      <c r="P19" s="1"/>
      <c r="Q19" s="1"/>
      <c r="R19" s="1"/>
      <c r="S19" s="1"/>
      <c r="T19" s="1"/>
      <c r="U19" s="1"/>
      <c r="V19" s="1"/>
      <c r="W19" s="1"/>
      <c r="X19" s="1"/>
      <c r="Y19" s="1"/>
      <c r="Z19" s="1"/>
    </row>
    <row r="20" spans="1:26" ht="4.5" customHeight="1">
      <c r="A20" s="1"/>
      <c r="B20" s="14"/>
      <c r="C20" s="14"/>
      <c r="D20" s="13"/>
      <c r="E20" s="13"/>
      <c r="F20" s="10"/>
      <c r="G20" s="7"/>
      <c r="H20" s="1"/>
      <c r="I20" s="1"/>
      <c r="J20" s="1"/>
      <c r="K20" s="1"/>
      <c r="L20" s="1"/>
      <c r="M20" s="1"/>
      <c r="N20" s="1"/>
      <c r="O20" s="1"/>
      <c r="P20" s="1"/>
      <c r="Q20" s="1"/>
      <c r="R20" s="1"/>
      <c r="S20" s="1"/>
      <c r="T20" s="1"/>
      <c r="U20" s="1"/>
      <c r="V20" s="1"/>
      <c r="W20" s="1"/>
      <c r="X20" s="1"/>
      <c r="Y20" s="1"/>
      <c r="Z20" s="1"/>
    </row>
    <row r="21" spans="1:26" ht="15" customHeight="1">
      <c r="A21" s="1"/>
      <c r="B21" s="417" t="s">
        <v>7</v>
      </c>
      <c r="C21" s="402"/>
      <c r="D21" s="402"/>
      <c r="E21" s="403"/>
      <c r="F21" s="10"/>
      <c r="G21" s="7"/>
      <c r="H21" s="1"/>
      <c r="I21" s="1"/>
      <c r="J21" s="1"/>
      <c r="K21" s="1"/>
      <c r="L21" s="1"/>
      <c r="M21" s="1"/>
      <c r="N21" s="1"/>
      <c r="O21" s="1"/>
      <c r="P21" s="1"/>
      <c r="Q21" s="1"/>
      <c r="R21" s="1"/>
      <c r="S21" s="1"/>
      <c r="T21" s="1"/>
      <c r="U21" s="1"/>
      <c r="V21" s="1"/>
      <c r="W21" s="1"/>
      <c r="X21" s="1"/>
      <c r="Y21" s="1"/>
      <c r="Z21" s="1"/>
    </row>
    <row r="22" spans="1:26" ht="15" customHeight="1">
      <c r="A22" s="1"/>
      <c r="B22" s="14"/>
      <c r="C22" s="14"/>
      <c r="D22" s="13"/>
      <c r="E22" s="13"/>
      <c r="F22" s="10"/>
      <c r="G22" s="7"/>
      <c r="H22" s="1"/>
      <c r="I22" s="1"/>
      <c r="J22" s="1"/>
      <c r="K22" s="1"/>
      <c r="L22" s="1"/>
      <c r="M22" s="1"/>
      <c r="N22" s="1"/>
      <c r="O22" s="1"/>
      <c r="P22" s="1"/>
      <c r="Q22" s="1"/>
      <c r="R22" s="1"/>
      <c r="S22" s="1"/>
      <c r="T22" s="1"/>
      <c r="U22" s="1"/>
      <c r="V22" s="1"/>
      <c r="W22" s="1"/>
      <c r="X22" s="1"/>
      <c r="Y22" s="1"/>
      <c r="Z22" s="1"/>
    </row>
    <row r="23" spans="1:26" ht="15" customHeight="1">
      <c r="A23" s="1"/>
      <c r="B23" s="418" t="s">
        <v>8</v>
      </c>
      <c r="C23" s="419"/>
      <c r="D23" s="419"/>
      <c r="E23" s="414"/>
      <c r="F23" s="19"/>
      <c r="G23" s="7"/>
      <c r="H23" s="1"/>
      <c r="I23" s="1"/>
      <c r="J23" s="1"/>
      <c r="K23" s="1"/>
      <c r="L23" s="1"/>
      <c r="M23" s="1"/>
      <c r="N23" s="1"/>
      <c r="O23" s="1"/>
      <c r="P23" s="1"/>
      <c r="Q23" s="1"/>
      <c r="R23" s="1"/>
      <c r="S23" s="1"/>
      <c r="T23" s="1"/>
      <c r="U23" s="1"/>
      <c r="V23" s="1"/>
      <c r="W23" s="1"/>
      <c r="X23" s="1"/>
      <c r="Y23" s="1"/>
      <c r="Z23" s="1"/>
    </row>
    <row r="24" spans="1:26" ht="15.75" customHeight="1">
      <c r="A24" s="1"/>
      <c r="B24" s="415"/>
      <c r="C24" s="420"/>
      <c r="D24" s="420"/>
      <c r="E24" s="416"/>
      <c r="F24" s="19"/>
      <c r="G24" s="7"/>
      <c r="H24" s="1"/>
      <c r="I24" s="1"/>
      <c r="J24" s="1"/>
      <c r="K24" s="1"/>
      <c r="L24" s="1"/>
      <c r="M24" s="1"/>
      <c r="N24" s="1"/>
      <c r="O24" s="1"/>
      <c r="P24" s="1"/>
      <c r="Q24" s="1"/>
      <c r="R24" s="1"/>
      <c r="S24" s="1"/>
      <c r="T24" s="1"/>
      <c r="U24" s="1"/>
      <c r="V24" s="1"/>
      <c r="W24" s="1"/>
      <c r="X24" s="1"/>
      <c r="Y24" s="1"/>
      <c r="Z24" s="1"/>
    </row>
    <row r="25" spans="1:26" ht="15" customHeight="1">
      <c r="A25" s="1"/>
      <c r="B25" s="9"/>
      <c r="C25" s="9"/>
      <c r="D25" s="9"/>
      <c r="E25" s="9"/>
      <c r="F25" s="19"/>
      <c r="G25" s="7"/>
      <c r="H25" s="1"/>
      <c r="I25" s="1"/>
      <c r="J25" s="1"/>
      <c r="K25" s="1"/>
      <c r="L25" s="1"/>
      <c r="M25" s="1"/>
      <c r="N25" s="1"/>
      <c r="O25" s="1"/>
      <c r="P25" s="1"/>
      <c r="Q25" s="1"/>
      <c r="R25" s="1"/>
      <c r="S25" s="1"/>
      <c r="T25" s="1"/>
      <c r="U25" s="1"/>
      <c r="V25" s="1"/>
      <c r="W25" s="1"/>
      <c r="X25" s="1"/>
      <c r="Y25" s="1"/>
      <c r="Z25" s="1"/>
    </row>
    <row r="26" spans="1:26" ht="3" customHeight="1">
      <c r="A26" s="1"/>
      <c r="B26" s="10"/>
      <c r="C26" s="10"/>
      <c r="D26" s="20"/>
      <c r="E26" s="20"/>
      <c r="F26" s="10"/>
      <c r="G26" s="7"/>
      <c r="H26" s="1"/>
      <c r="I26" s="1"/>
      <c r="J26" s="1"/>
      <c r="K26" s="1"/>
      <c r="L26" s="1"/>
      <c r="M26" s="1"/>
      <c r="N26" s="1"/>
      <c r="O26" s="1"/>
      <c r="P26" s="1"/>
      <c r="Q26" s="1"/>
      <c r="R26" s="1"/>
      <c r="S26" s="1"/>
      <c r="T26" s="1"/>
      <c r="U26" s="1"/>
      <c r="V26" s="1"/>
      <c r="W26" s="1"/>
      <c r="X26" s="1"/>
      <c r="Y26" s="1"/>
      <c r="Z26" s="1"/>
    </row>
    <row r="27" spans="1:26" ht="15" customHeight="1">
      <c r="A27" s="1"/>
      <c r="B27" s="421" t="s">
        <v>9</v>
      </c>
      <c r="C27" s="419"/>
      <c r="D27" s="419"/>
      <c r="E27" s="414"/>
      <c r="F27" s="10"/>
      <c r="G27" s="7"/>
      <c r="H27" s="1"/>
      <c r="I27" s="1"/>
      <c r="J27" s="1"/>
      <c r="K27" s="1"/>
      <c r="L27" s="1"/>
      <c r="M27" s="1"/>
      <c r="N27" s="1"/>
      <c r="O27" s="1"/>
      <c r="P27" s="1"/>
      <c r="Q27" s="1"/>
      <c r="R27" s="1"/>
      <c r="S27" s="1"/>
      <c r="T27" s="1"/>
      <c r="U27" s="1"/>
      <c r="V27" s="1"/>
      <c r="W27" s="1"/>
      <c r="X27" s="1"/>
      <c r="Y27" s="1"/>
      <c r="Z27" s="1"/>
    </row>
    <row r="28" spans="1:26" ht="15" customHeight="1">
      <c r="A28" s="1"/>
      <c r="B28" s="415"/>
      <c r="C28" s="420"/>
      <c r="D28" s="420"/>
      <c r="E28" s="416"/>
      <c r="F28" s="10"/>
      <c r="G28" s="7"/>
      <c r="H28" s="1"/>
      <c r="I28" s="1"/>
      <c r="J28" s="1"/>
      <c r="K28" s="1"/>
      <c r="L28" s="1"/>
      <c r="M28" s="1"/>
      <c r="N28" s="1"/>
      <c r="O28" s="1"/>
      <c r="P28" s="1"/>
      <c r="Q28" s="1"/>
      <c r="R28" s="1"/>
      <c r="S28" s="1"/>
      <c r="T28" s="1"/>
      <c r="U28" s="1"/>
      <c r="V28" s="1"/>
      <c r="W28" s="1"/>
      <c r="X28" s="1"/>
      <c r="Y28" s="1"/>
      <c r="Z28" s="1"/>
    </row>
    <row r="29" spans="1:26" ht="3" customHeight="1">
      <c r="A29" s="1"/>
      <c r="B29" s="21"/>
      <c r="C29" s="21"/>
      <c r="D29" s="21"/>
      <c r="E29" s="21"/>
      <c r="F29" s="22"/>
      <c r="G29" s="22"/>
      <c r="H29" s="1"/>
      <c r="I29" s="1"/>
      <c r="J29" s="1"/>
      <c r="K29" s="1"/>
      <c r="L29" s="1"/>
      <c r="M29" s="1"/>
      <c r="N29" s="1"/>
      <c r="O29" s="1"/>
      <c r="P29" s="1"/>
      <c r="Q29" s="1"/>
      <c r="R29" s="1"/>
      <c r="S29" s="1"/>
      <c r="T29" s="1"/>
      <c r="U29" s="1"/>
      <c r="V29" s="1"/>
      <c r="W29" s="1"/>
      <c r="X29" s="1"/>
      <c r="Y29" s="1"/>
      <c r="Z29" s="1"/>
    </row>
    <row r="30" spans="1:26" ht="15" customHeight="1">
      <c r="A30" s="1"/>
      <c r="B30" s="422" t="s">
        <v>10</v>
      </c>
      <c r="C30" s="419"/>
      <c r="D30" s="419"/>
      <c r="E30" s="414"/>
      <c r="F30" s="10"/>
      <c r="G30" s="7"/>
      <c r="H30" s="1"/>
      <c r="I30" s="1"/>
      <c r="J30" s="1"/>
      <c r="K30" s="1"/>
      <c r="L30" s="1"/>
      <c r="M30" s="1"/>
      <c r="N30" s="1"/>
      <c r="O30" s="1"/>
      <c r="P30" s="1"/>
      <c r="Q30" s="1"/>
      <c r="R30" s="1"/>
      <c r="S30" s="1"/>
      <c r="T30" s="1"/>
      <c r="U30" s="1"/>
      <c r="V30" s="1"/>
      <c r="W30" s="1"/>
      <c r="X30" s="1"/>
      <c r="Y30" s="1"/>
      <c r="Z30" s="1"/>
    </row>
    <row r="31" spans="1:26" ht="15" customHeight="1">
      <c r="A31" s="1"/>
      <c r="B31" s="415"/>
      <c r="C31" s="420"/>
      <c r="D31" s="420"/>
      <c r="E31" s="416"/>
      <c r="F31" s="10"/>
      <c r="G31" s="7"/>
      <c r="H31" s="1"/>
      <c r="I31" s="1"/>
      <c r="J31" s="1"/>
      <c r="K31" s="1"/>
      <c r="L31" s="1"/>
      <c r="M31" s="1"/>
      <c r="N31" s="1"/>
      <c r="O31" s="1"/>
      <c r="P31" s="1"/>
      <c r="Q31" s="1"/>
      <c r="R31" s="1"/>
      <c r="S31" s="1"/>
      <c r="T31" s="1"/>
      <c r="U31" s="1"/>
      <c r="V31" s="1"/>
      <c r="W31" s="1"/>
      <c r="X31" s="1"/>
      <c r="Y31" s="1"/>
      <c r="Z31" s="1"/>
    </row>
    <row r="32" spans="1:26" ht="15" customHeight="1">
      <c r="A32" s="1"/>
      <c r="B32" s="10"/>
      <c r="C32" s="10"/>
      <c r="D32" s="20"/>
      <c r="E32" s="20"/>
      <c r="F32" s="10"/>
      <c r="G32" s="7"/>
      <c r="H32" s="1"/>
      <c r="I32" s="1"/>
      <c r="J32" s="1"/>
      <c r="K32" s="1"/>
      <c r="L32" s="1"/>
      <c r="M32" s="1"/>
      <c r="N32" s="1"/>
      <c r="O32" s="1"/>
      <c r="P32" s="1"/>
      <c r="Q32" s="1"/>
      <c r="R32" s="1"/>
      <c r="S32" s="1"/>
      <c r="T32" s="1"/>
      <c r="U32" s="1"/>
      <c r="V32" s="1"/>
      <c r="W32" s="1"/>
      <c r="X32" s="1"/>
      <c r="Y32" s="1"/>
      <c r="Z32" s="1"/>
    </row>
    <row r="33" spans="1:26" ht="21.75" customHeight="1">
      <c r="A33" s="1"/>
      <c r="B33" s="423" t="s">
        <v>1327</v>
      </c>
      <c r="C33" s="402"/>
      <c r="D33" s="402"/>
      <c r="E33" s="403"/>
      <c r="F33" s="10"/>
      <c r="G33" s="7"/>
      <c r="H33" s="1"/>
      <c r="I33" s="1"/>
      <c r="J33" s="1"/>
      <c r="K33" s="1"/>
      <c r="L33" s="1"/>
      <c r="M33" s="1"/>
      <c r="N33" s="1"/>
      <c r="O33" s="1"/>
      <c r="P33" s="1"/>
      <c r="Q33" s="1"/>
      <c r="R33" s="1"/>
      <c r="S33" s="1"/>
      <c r="T33" s="1"/>
      <c r="U33" s="1"/>
      <c r="V33" s="1"/>
      <c r="W33" s="1"/>
      <c r="X33" s="1"/>
      <c r="Y33" s="1"/>
      <c r="Z33" s="1"/>
    </row>
    <row r="34" spans="1:26" ht="15" customHeight="1">
      <c r="A34" s="1"/>
      <c r="B34" s="23"/>
      <c r="C34" s="23"/>
      <c r="D34" s="20"/>
      <c r="E34" s="20"/>
      <c r="F34" s="10"/>
      <c r="G34" s="7"/>
      <c r="H34" s="1"/>
      <c r="I34" s="1"/>
      <c r="J34" s="1"/>
      <c r="K34" s="1"/>
      <c r="L34" s="1"/>
      <c r="M34" s="1"/>
      <c r="N34" s="1"/>
      <c r="O34" s="1"/>
      <c r="P34" s="1"/>
      <c r="Q34" s="1"/>
      <c r="R34" s="1"/>
      <c r="S34" s="1"/>
      <c r="T34" s="1"/>
      <c r="U34" s="1"/>
      <c r="V34" s="1"/>
      <c r="W34" s="1"/>
      <c r="X34" s="1"/>
      <c r="Y34" s="1"/>
      <c r="Z34" s="1"/>
    </row>
    <row r="35" spans="1:26" ht="9" customHeight="1">
      <c r="A35" s="1"/>
      <c r="B35" s="14"/>
      <c r="C35" s="14"/>
      <c r="D35" s="9"/>
      <c r="E35" s="9"/>
      <c r="F35" s="10"/>
      <c r="G35" s="7"/>
      <c r="H35" s="1"/>
      <c r="I35" s="1"/>
      <c r="J35" s="1"/>
      <c r="K35" s="1"/>
      <c r="L35" s="1"/>
      <c r="M35" s="1"/>
      <c r="N35" s="1"/>
      <c r="O35" s="1"/>
      <c r="P35" s="1"/>
      <c r="Q35" s="1"/>
      <c r="R35" s="1"/>
      <c r="S35" s="1"/>
      <c r="T35" s="1"/>
      <c r="U35" s="1"/>
      <c r="V35" s="1"/>
      <c r="W35" s="1"/>
      <c r="X35" s="1"/>
      <c r="Y35" s="1"/>
      <c r="Z35" s="1"/>
    </row>
    <row r="36" spans="1:26" ht="15" customHeight="1">
      <c r="A36" s="1"/>
      <c r="B36" s="24" t="s">
        <v>11</v>
      </c>
      <c r="C36" s="24"/>
      <c r="D36" s="25"/>
      <c r="E36" s="26"/>
      <c r="F36" s="27"/>
      <c r="G36" s="1"/>
      <c r="H36" s="1"/>
      <c r="I36" s="1"/>
      <c r="J36" s="1"/>
      <c r="K36" s="1"/>
      <c r="L36" s="1"/>
      <c r="M36" s="1"/>
      <c r="N36" s="1"/>
      <c r="O36" s="1"/>
      <c r="P36" s="1"/>
      <c r="Q36" s="1"/>
      <c r="R36" s="1"/>
      <c r="S36" s="1"/>
      <c r="T36" s="1"/>
      <c r="U36" s="1"/>
      <c r="V36" s="1"/>
      <c r="W36" s="1"/>
      <c r="X36" s="1"/>
      <c r="Y36" s="1"/>
      <c r="Z36" s="1"/>
    </row>
    <row r="37" spans="1:26" ht="15" customHeight="1">
      <c r="A37" s="1"/>
      <c r="B37" s="24"/>
      <c r="C37" s="24"/>
      <c r="D37" s="25"/>
      <c r="E37" s="26"/>
      <c r="F37" s="27"/>
      <c r="G37" s="1"/>
      <c r="H37" s="1"/>
      <c r="I37" s="1"/>
      <c r="J37" s="1"/>
      <c r="K37" s="1"/>
      <c r="L37" s="1"/>
      <c r="M37" s="1"/>
      <c r="N37" s="1"/>
      <c r="O37" s="1"/>
      <c r="P37" s="1"/>
      <c r="Q37" s="1"/>
      <c r="R37" s="1"/>
      <c r="S37" s="1"/>
      <c r="T37" s="1"/>
      <c r="U37" s="1"/>
      <c r="V37" s="1"/>
      <c r="W37" s="1"/>
      <c r="X37" s="1"/>
      <c r="Y37" s="1"/>
      <c r="Z37" s="1"/>
    </row>
    <row r="38" spans="1:26" ht="15" customHeight="1">
      <c r="A38" s="1"/>
      <c r="B38" s="24" t="s">
        <v>12</v>
      </c>
      <c r="C38" s="24"/>
      <c r="D38" s="25"/>
      <c r="E38" s="26"/>
      <c r="F38" s="27"/>
      <c r="G38" s="1"/>
      <c r="H38" s="1"/>
      <c r="I38" s="1"/>
      <c r="J38" s="1"/>
      <c r="K38" s="1"/>
      <c r="L38" s="1"/>
      <c r="M38" s="1"/>
      <c r="N38" s="1"/>
      <c r="O38" s="1"/>
      <c r="P38" s="1"/>
      <c r="Q38" s="1"/>
      <c r="R38" s="1"/>
      <c r="S38" s="1"/>
      <c r="T38" s="1"/>
      <c r="U38" s="1"/>
      <c r="V38" s="1"/>
      <c r="W38" s="1"/>
      <c r="X38" s="1"/>
      <c r="Y38" s="1"/>
      <c r="Z38" s="1"/>
    </row>
    <row r="39" spans="1:26" ht="15" customHeight="1">
      <c r="A39" s="1"/>
      <c r="B39" s="14"/>
      <c r="C39" s="14"/>
      <c r="D39" s="9"/>
      <c r="E39" s="9"/>
      <c r="F39" s="10"/>
      <c r="G39" s="7"/>
      <c r="H39" s="1"/>
      <c r="I39" s="1"/>
      <c r="J39" s="1"/>
      <c r="K39" s="1"/>
      <c r="L39" s="1"/>
      <c r="M39" s="1"/>
      <c r="N39" s="1"/>
      <c r="O39" s="1"/>
      <c r="P39" s="1"/>
      <c r="Q39" s="1"/>
      <c r="R39" s="1"/>
      <c r="S39" s="1"/>
      <c r="T39" s="1"/>
      <c r="U39" s="1"/>
      <c r="V39" s="1"/>
      <c r="W39" s="1"/>
      <c r="X39" s="1"/>
      <c r="Y39" s="1"/>
      <c r="Z39" s="1"/>
    </row>
    <row r="40" spans="1:26" ht="15" customHeight="1">
      <c r="A40" s="1"/>
      <c r="B40" s="342" t="s">
        <v>1328</v>
      </c>
      <c r="C40" s="28"/>
      <c r="D40" s="28"/>
      <c r="E40" s="28"/>
      <c r="F40" s="10"/>
      <c r="G40" s="7"/>
      <c r="H40" s="1"/>
      <c r="I40" s="1"/>
      <c r="J40" s="1"/>
      <c r="K40" s="1"/>
      <c r="L40" s="1"/>
      <c r="M40" s="1"/>
      <c r="N40" s="1"/>
      <c r="O40" s="1"/>
      <c r="P40" s="1"/>
      <c r="Q40" s="1"/>
      <c r="R40" s="1"/>
      <c r="S40" s="1"/>
      <c r="T40" s="1"/>
      <c r="U40" s="1"/>
      <c r="V40" s="1"/>
      <c r="W40" s="1"/>
      <c r="X40" s="1"/>
      <c r="Y40" s="1"/>
      <c r="Z40" s="1"/>
    </row>
    <row r="41" spans="1:26" ht="15" customHeight="1">
      <c r="A41" s="1"/>
      <c r="B41" s="24"/>
      <c r="C41" s="24"/>
      <c r="D41" s="29"/>
      <c r="E41" s="29"/>
      <c r="F41" s="27"/>
      <c r="G41" s="1"/>
      <c r="H41" s="1"/>
      <c r="I41" s="1"/>
      <c r="J41" s="1"/>
      <c r="K41" s="1"/>
      <c r="L41" s="1"/>
      <c r="M41" s="1"/>
      <c r="N41" s="1"/>
      <c r="O41" s="1"/>
      <c r="P41" s="1"/>
      <c r="Q41" s="1"/>
      <c r="R41" s="1"/>
      <c r="S41" s="1"/>
      <c r="T41" s="1"/>
      <c r="U41" s="1"/>
      <c r="V41" s="1"/>
      <c r="W41" s="1"/>
      <c r="X41" s="1"/>
      <c r="Y41" s="1"/>
      <c r="Z41" s="1"/>
    </row>
    <row r="42" spans="1:26" ht="15" customHeight="1">
      <c r="A42" s="1"/>
      <c r="B42" s="424" t="s">
        <v>1945</v>
      </c>
      <c r="C42" s="402"/>
      <c r="D42" s="402"/>
      <c r="E42" s="403"/>
      <c r="F42" s="27"/>
      <c r="G42" s="1"/>
      <c r="H42" s="1"/>
      <c r="I42" s="1"/>
      <c r="J42" s="1"/>
      <c r="K42" s="1"/>
      <c r="L42" s="1"/>
      <c r="M42" s="1"/>
      <c r="N42" s="1"/>
      <c r="O42" s="1"/>
      <c r="P42" s="1"/>
      <c r="Q42" s="1"/>
      <c r="R42" s="1"/>
      <c r="S42" s="1"/>
      <c r="T42" s="1"/>
      <c r="U42" s="1"/>
      <c r="V42" s="1"/>
      <c r="W42" s="1"/>
      <c r="X42" s="1"/>
      <c r="Y42" s="1"/>
      <c r="Z42" s="1"/>
    </row>
    <row r="43" spans="1:26" ht="15" customHeight="1">
      <c r="A43" s="1"/>
      <c r="B43" s="24"/>
      <c r="C43" s="24"/>
      <c r="D43" s="29"/>
      <c r="E43" s="29"/>
      <c r="F43" s="27"/>
      <c r="G43" s="1"/>
      <c r="H43" s="1"/>
      <c r="I43" s="1"/>
      <c r="J43" s="1"/>
      <c r="K43" s="1"/>
      <c r="L43" s="1"/>
      <c r="M43" s="1"/>
      <c r="N43" s="1"/>
      <c r="O43" s="1"/>
      <c r="P43" s="1"/>
      <c r="Q43" s="1"/>
      <c r="R43" s="1"/>
      <c r="S43" s="1"/>
      <c r="T43" s="1"/>
      <c r="U43" s="1"/>
      <c r="V43" s="1"/>
      <c r="W43" s="1"/>
      <c r="X43" s="1"/>
      <c r="Y43" s="1"/>
      <c r="Z43" s="1"/>
    </row>
    <row r="44" spans="1:26" ht="15" customHeight="1">
      <c r="A44" s="1"/>
      <c r="B44" s="24"/>
      <c r="C44" s="24"/>
      <c r="D44" s="29"/>
      <c r="E44" s="29"/>
      <c r="F44" s="27"/>
      <c r="G44" s="1"/>
      <c r="H44" s="1"/>
      <c r="I44" s="1"/>
      <c r="J44" s="1"/>
      <c r="K44" s="1"/>
      <c r="L44" s="1"/>
      <c r="M44" s="1"/>
      <c r="N44" s="1"/>
      <c r="O44" s="1"/>
      <c r="P44" s="1"/>
      <c r="Q44" s="1"/>
      <c r="R44" s="1"/>
      <c r="S44" s="1"/>
      <c r="T44" s="1"/>
      <c r="U44" s="1"/>
      <c r="V44" s="1"/>
      <c r="W44" s="1"/>
      <c r="X44" s="1"/>
      <c r="Y44" s="1"/>
      <c r="Z44" s="1"/>
    </row>
    <row r="45" spans="1:26" ht="21" customHeight="1">
      <c r="A45" s="1"/>
      <c r="B45" s="401" t="s">
        <v>13</v>
      </c>
      <c r="C45" s="402"/>
      <c r="D45" s="402"/>
      <c r="E45" s="403"/>
      <c r="F45" s="27"/>
      <c r="G45" s="1"/>
      <c r="H45" s="1"/>
      <c r="I45" s="1"/>
      <c r="J45" s="1"/>
      <c r="K45" s="1"/>
      <c r="L45" s="1"/>
      <c r="M45" s="1"/>
      <c r="N45" s="1"/>
      <c r="O45" s="1"/>
      <c r="P45" s="1"/>
      <c r="Q45" s="1"/>
      <c r="R45" s="1"/>
      <c r="S45" s="1"/>
      <c r="T45" s="1"/>
      <c r="U45" s="1"/>
      <c r="V45" s="1"/>
      <c r="W45" s="1"/>
      <c r="X45" s="1"/>
      <c r="Y45" s="1"/>
      <c r="Z45" s="1"/>
    </row>
    <row r="46" spans="1:26" ht="15" customHeight="1">
      <c r="A46" s="1"/>
      <c r="B46" s="13"/>
      <c r="C46" s="13"/>
      <c r="D46" s="13"/>
      <c r="E46" s="13"/>
      <c r="F46" s="27"/>
      <c r="G46" s="1"/>
      <c r="H46" s="1"/>
      <c r="I46" s="1"/>
      <c r="J46" s="1"/>
      <c r="K46" s="1"/>
      <c r="L46" s="1"/>
      <c r="M46" s="1"/>
      <c r="N46" s="1"/>
      <c r="O46" s="1"/>
      <c r="P46" s="1"/>
      <c r="Q46" s="1"/>
      <c r="R46" s="1"/>
      <c r="S46" s="1"/>
      <c r="T46" s="1"/>
      <c r="U46" s="1"/>
      <c r="V46" s="1"/>
      <c r="W46" s="1"/>
      <c r="X46" s="1"/>
      <c r="Y46" s="1"/>
      <c r="Z46" s="1"/>
    </row>
    <row r="47" spans="1:26" ht="15" customHeight="1">
      <c r="A47" s="27"/>
      <c r="B47" s="10"/>
      <c r="C47" s="10"/>
      <c r="D47" s="10"/>
      <c r="E47" s="10"/>
      <c r="F47" s="27"/>
      <c r="G47" s="27"/>
      <c r="H47" s="27"/>
      <c r="I47" s="27"/>
      <c r="J47" s="27"/>
      <c r="K47" s="27"/>
      <c r="L47" s="27"/>
      <c r="M47" s="27"/>
      <c r="N47" s="27"/>
      <c r="O47" s="27"/>
      <c r="P47" s="27"/>
      <c r="Q47" s="27"/>
      <c r="R47" s="27"/>
      <c r="S47" s="27"/>
      <c r="T47" s="27"/>
      <c r="U47" s="27"/>
      <c r="V47" s="27"/>
      <c r="W47" s="27"/>
      <c r="X47" s="27"/>
      <c r="Y47" s="27"/>
      <c r="Z47" s="27"/>
    </row>
    <row r="48" spans="1:26" ht="15" customHeight="1">
      <c r="A48" s="27"/>
      <c r="B48" s="10"/>
      <c r="C48" s="10"/>
      <c r="D48" s="10"/>
      <c r="E48" s="10"/>
      <c r="F48" s="27"/>
      <c r="G48" s="27"/>
      <c r="H48" s="27"/>
      <c r="I48" s="27"/>
      <c r="J48" s="27"/>
      <c r="K48" s="27"/>
      <c r="L48" s="27"/>
      <c r="M48" s="27"/>
      <c r="N48" s="27"/>
      <c r="O48" s="27"/>
      <c r="P48" s="27"/>
      <c r="Q48" s="27"/>
      <c r="R48" s="27"/>
      <c r="S48" s="27"/>
      <c r="T48" s="27"/>
      <c r="U48" s="27"/>
      <c r="V48" s="27"/>
      <c r="W48" s="27"/>
      <c r="X48" s="27"/>
      <c r="Y48" s="27"/>
      <c r="Z48" s="27"/>
    </row>
    <row r="49" spans="1:26" ht="15" customHeight="1">
      <c r="A49" s="1"/>
      <c r="B49" s="23"/>
      <c r="C49" s="23"/>
      <c r="D49" s="30"/>
      <c r="E49" s="30"/>
      <c r="F49" s="27"/>
      <c r="G49" s="1"/>
      <c r="H49" s="1"/>
      <c r="I49" s="1"/>
      <c r="J49" s="1"/>
      <c r="K49" s="1"/>
      <c r="L49" s="1"/>
      <c r="M49" s="1"/>
      <c r="N49" s="1"/>
      <c r="O49" s="1"/>
      <c r="P49" s="1"/>
      <c r="Q49" s="1"/>
      <c r="R49" s="1"/>
      <c r="S49" s="1"/>
      <c r="T49" s="1"/>
      <c r="U49" s="1"/>
      <c r="V49" s="1"/>
      <c r="W49" s="1"/>
      <c r="X49" s="1"/>
      <c r="Y49" s="1"/>
      <c r="Z49" s="1"/>
    </row>
    <row r="50" spans="1:26" ht="15" customHeight="1">
      <c r="A50" s="1"/>
      <c r="B50" s="31" t="s">
        <v>14</v>
      </c>
      <c r="C50" s="32"/>
      <c r="D50" s="32"/>
      <c r="E50" s="340" t="s">
        <v>1946</v>
      </c>
      <c r="F50" s="27"/>
      <c r="G50" s="1"/>
      <c r="H50" s="1"/>
      <c r="I50" s="1"/>
      <c r="J50" s="1"/>
      <c r="K50" s="1"/>
      <c r="L50" s="1"/>
      <c r="M50" s="1"/>
      <c r="N50" s="1"/>
      <c r="O50" s="1"/>
      <c r="P50" s="1"/>
      <c r="Q50" s="1"/>
      <c r="R50" s="1"/>
      <c r="S50" s="1"/>
      <c r="T50" s="1"/>
      <c r="U50" s="1"/>
      <c r="V50" s="1"/>
      <c r="W50" s="1"/>
      <c r="X50" s="1"/>
      <c r="Y50" s="1"/>
      <c r="Z50" s="1"/>
    </row>
    <row r="51" spans="1:26" ht="15" customHeight="1">
      <c r="A51" s="1"/>
      <c r="B51" s="27"/>
      <c r="C51" s="27"/>
      <c r="D51" s="27"/>
      <c r="E51" s="27"/>
      <c r="F51" s="27"/>
      <c r="G51" s="1"/>
      <c r="H51" s="1"/>
      <c r="I51" s="1"/>
      <c r="J51" s="1"/>
      <c r="K51" s="1"/>
      <c r="L51" s="1"/>
      <c r="M51" s="1"/>
      <c r="N51" s="1"/>
      <c r="O51" s="1"/>
      <c r="P51" s="1"/>
      <c r="Q51" s="1"/>
      <c r="R51" s="1"/>
      <c r="S51" s="1"/>
      <c r="T51" s="1"/>
      <c r="U51" s="1"/>
      <c r="V51" s="1"/>
      <c r="W51" s="1"/>
      <c r="X51" s="1"/>
      <c r="Y51" s="1"/>
      <c r="Z51" s="1"/>
    </row>
    <row r="52" spans="1:26" ht="15" customHeight="1">
      <c r="A52" s="1"/>
      <c r="B52" s="404"/>
      <c r="C52" s="405"/>
      <c r="D52" s="405"/>
      <c r="E52" s="406"/>
      <c r="F52" s="27"/>
      <c r="G52" s="1"/>
      <c r="H52" s="1"/>
      <c r="I52" s="1"/>
      <c r="J52" s="1"/>
      <c r="K52" s="1"/>
      <c r="L52" s="1"/>
      <c r="M52" s="1"/>
      <c r="N52" s="1"/>
      <c r="O52" s="1"/>
      <c r="P52" s="1"/>
      <c r="Q52" s="1"/>
      <c r="R52" s="1"/>
      <c r="S52" s="1"/>
      <c r="T52" s="1"/>
      <c r="U52" s="1"/>
      <c r="V52" s="1"/>
      <c r="W52" s="1"/>
      <c r="X52" s="1"/>
      <c r="Y52" s="1"/>
      <c r="Z52" s="1"/>
    </row>
    <row r="53" spans="1:26" ht="15" customHeight="1">
      <c r="A53" s="1"/>
      <c r="B53" s="10"/>
      <c r="C53" s="10"/>
      <c r="D53" s="20"/>
      <c r="E53" s="20"/>
      <c r="F53" s="10"/>
      <c r="G53" s="22"/>
      <c r="H53" s="33"/>
      <c r="I53" s="22"/>
      <c r="J53" s="22"/>
      <c r="K53" s="33"/>
      <c r="L53" s="22"/>
      <c r="M53" s="22"/>
      <c r="N53" s="33"/>
      <c r="O53" s="22"/>
      <c r="P53" s="1"/>
      <c r="Q53" s="1"/>
      <c r="R53" s="1"/>
      <c r="S53" s="1"/>
      <c r="T53" s="1"/>
      <c r="U53" s="1"/>
      <c r="V53" s="1"/>
      <c r="W53" s="1"/>
      <c r="X53" s="1"/>
      <c r="Y53" s="1"/>
      <c r="Z53" s="1"/>
    </row>
    <row r="54" spans="1:26" ht="15" customHeight="1">
      <c r="A54" s="1"/>
      <c r="B54" s="10"/>
      <c r="C54" s="10"/>
      <c r="D54" s="20"/>
      <c r="E54" s="20"/>
      <c r="F54" s="10"/>
      <c r="G54" s="22"/>
      <c r="H54" s="33"/>
      <c r="I54" s="22"/>
      <c r="J54" s="22"/>
      <c r="K54" s="33"/>
      <c r="L54" s="22"/>
      <c r="M54" s="22"/>
      <c r="N54" s="33"/>
      <c r="O54" s="22"/>
      <c r="P54" s="1"/>
      <c r="Q54" s="1"/>
      <c r="R54" s="1"/>
      <c r="S54" s="1"/>
      <c r="T54" s="1"/>
      <c r="U54" s="1"/>
      <c r="V54" s="1"/>
      <c r="W54" s="1"/>
      <c r="X54" s="1"/>
      <c r="Y54" s="1"/>
      <c r="Z54" s="1"/>
    </row>
    <row r="55" spans="1:26" ht="15" customHeight="1">
      <c r="A55" s="1"/>
      <c r="B55" s="27"/>
      <c r="C55" s="27"/>
      <c r="D55" s="27"/>
      <c r="E55" s="27"/>
      <c r="F55" s="27"/>
      <c r="G55" s="1"/>
      <c r="H55" s="1"/>
      <c r="I55" s="1"/>
      <c r="J55" s="1"/>
      <c r="K55" s="1"/>
      <c r="L55" s="1"/>
      <c r="M55" s="1"/>
      <c r="N55" s="1"/>
      <c r="O55" s="1"/>
      <c r="P55" s="1"/>
      <c r="Q55" s="1"/>
      <c r="R55" s="1"/>
      <c r="S55" s="1"/>
      <c r="T55" s="1"/>
      <c r="U55" s="1"/>
      <c r="V55" s="1"/>
      <c r="W55" s="1"/>
      <c r="X55" s="1"/>
      <c r="Y55" s="1"/>
      <c r="Z55" s="1"/>
    </row>
    <row r="56" spans="1:26" ht="15" customHeight="1">
      <c r="A56" s="1"/>
      <c r="B56" s="27"/>
      <c r="C56" s="27"/>
      <c r="D56" s="27"/>
      <c r="E56" s="34" t="s">
        <v>15</v>
      </c>
      <c r="F56" s="27"/>
      <c r="G56" s="1"/>
      <c r="H56" s="1"/>
      <c r="I56" s="1"/>
      <c r="J56" s="1"/>
      <c r="K56" s="1"/>
      <c r="L56" s="1"/>
      <c r="M56" s="1"/>
      <c r="N56" s="1"/>
      <c r="O56" s="1"/>
      <c r="P56" s="1"/>
      <c r="Q56" s="1"/>
      <c r="R56" s="1"/>
      <c r="S56" s="1"/>
      <c r="T56" s="1"/>
      <c r="U56" s="1"/>
      <c r="V56" s="1"/>
      <c r="W56" s="1"/>
      <c r="X56" s="1"/>
      <c r="Y56" s="1"/>
      <c r="Z56" s="1"/>
    </row>
    <row r="57" spans="1:26" ht="15" customHeight="1">
      <c r="A57" s="1"/>
      <c r="B57" s="27"/>
      <c r="C57" s="27"/>
      <c r="D57" s="27"/>
      <c r="E57" s="27"/>
      <c r="F57" s="27"/>
      <c r="G57" s="1"/>
      <c r="H57" s="1"/>
      <c r="I57" s="1"/>
      <c r="J57" s="1"/>
      <c r="K57" s="1"/>
      <c r="L57" s="1"/>
      <c r="M57" s="1"/>
      <c r="N57" s="1"/>
      <c r="O57" s="1"/>
      <c r="P57" s="1"/>
      <c r="Q57" s="1"/>
      <c r="R57" s="1"/>
      <c r="S57" s="1"/>
      <c r="T57" s="1"/>
      <c r="U57" s="1"/>
      <c r="V57" s="1"/>
      <c r="W57" s="1"/>
      <c r="X57" s="1"/>
      <c r="Y57" s="1"/>
      <c r="Z57" s="1"/>
    </row>
    <row r="58" spans="1:26" ht="15" customHeight="1">
      <c r="A58" s="1"/>
      <c r="B58" s="27"/>
      <c r="C58" s="27"/>
      <c r="D58" s="27"/>
      <c r="E58" s="27"/>
      <c r="F58" s="27"/>
      <c r="G58" s="1"/>
      <c r="H58" s="1"/>
      <c r="I58" s="1"/>
      <c r="J58" s="1"/>
      <c r="K58" s="1"/>
      <c r="L58" s="1"/>
      <c r="M58" s="1"/>
      <c r="N58" s="1"/>
      <c r="O58" s="1"/>
      <c r="P58" s="1"/>
      <c r="Q58" s="1"/>
      <c r="R58" s="1"/>
      <c r="S58" s="1"/>
      <c r="T58" s="1"/>
      <c r="U58" s="1"/>
      <c r="V58" s="1"/>
      <c r="W58" s="1"/>
      <c r="X58" s="1"/>
      <c r="Y58" s="1"/>
      <c r="Z58" s="1"/>
    </row>
    <row r="59" spans="1:26" ht="15" customHeight="1">
      <c r="A59" s="1"/>
      <c r="B59" s="27"/>
      <c r="C59" s="27"/>
      <c r="D59" s="27"/>
      <c r="E59" s="27"/>
      <c r="F59" s="27"/>
      <c r="G59" s="1"/>
      <c r="H59" s="1"/>
      <c r="I59" s="1"/>
      <c r="J59" s="1"/>
      <c r="K59" s="1"/>
      <c r="L59" s="1"/>
      <c r="M59" s="1"/>
      <c r="N59" s="1"/>
      <c r="O59" s="1"/>
      <c r="P59" s="1"/>
      <c r="Q59" s="1"/>
      <c r="R59" s="1"/>
      <c r="S59" s="1"/>
      <c r="T59" s="1"/>
      <c r="U59" s="1"/>
      <c r="V59" s="1"/>
      <c r="W59" s="1"/>
      <c r="X59" s="1"/>
      <c r="Y59" s="1"/>
      <c r="Z59" s="1"/>
    </row>
    <row r="60" spans="1:26" ht="15" customHeight="1">
      <c r="A60" s="1"/>
      <c r="B60" s="27"/>
      <c r="C60" s="27"/>
      <c r="D60" s="27"/>
      <c r="E60" s="27"/>
      <c r="F60" s="27"/>
      <c r="G60" s="1"/>
      <c r="H60" s="1"/>
      <c r="I60" s="1"/>
      <c r="J60" s="1"/>
      <c r="K60" s="1"/>
      <c r="L60" s="1"/>
      <c r="M60" s="1"/>
      <c r="N60" s="1"/>
      <c r="O60" s="1"/>
      <c r="P60" s="1"/>
      <c r="Q60" s="1"/>
      <c r="R60" s="1"/>
      <c r="S60" s="1"/>
      <c r="T60" s="1"/>
      <c r="U60" s="1"/>
      <c r="V60" s="1"/>
      <c r="W60" s="1"/>
      <c r="X60" s="1"/>
      <c r="Y60" s="1"/>
      <c r="Z60" s="1"/>
    </row>
    <row r="61" spans="1:26" ht="15" customHeight="1">
      <c r="A61" s="1"/>
      <c r="B61" s="27"/>
      <c r="C61" s="27"/>
      <c r="D61" s="27"/>
      <c r="E61" s="27"/>
      <c r="F61" s="27"/>
      <c r="G61" s="1"/>
      <c r="H61" s="1"/>
      <c r="I61" s="1"/>
      <c r="J61" s="1"/>
      <c r="K61" s="1"/>
      <c r="L61" s="1"/>
      <c r="M61" s="1"/>
      <c r="N61" s="1"/>
      <c r="O61" s="1"/>
      <c r="P61" s="1"/>
      <c r="Q61" s="1"/>
      <c r="R61" s="1"/>
      <c r="S61" s="1"/>
      <c r="T61" s="1"/>
      <c r="U61" s="1"/>
      <c r="V61" s="1"/>
      <c r="W61" s="1"/>
      <c r="X61" s="1"/>
      <c r="Y61" s="1"/>
      <c r="Z61" s="1"/>
    </row>
    <row r="62" spans="1:26" ht="15" customHeight="1">
      <c r="A62" s="1"/>
      <c r="B62" s="27"/>
      <c r="C62" s="27"/>
      <c r="D62" s="27"/>
      <c r="E62" s="27"/>
      <c r="F62" s="27"/>
      <c r="G62" s="1"/>
      <c r="H62" s="1"/>
      <c r="I62" s="1"/>
      <c r="J62" s="1"/>
      <c r="K62" s="1"/>
      <c r="L62" s="1"/>
      <c r="M62" s="1"/>
      <c r="N62" s="1"/>
      <c r="O62" s="1"/>
      <c r="P62" s="1"/>
      <c r="Q62" s="1"/>
      <c r="R62" s="1"/>
      <c r="S62" s="1"/>
      <c r="T62" s="1"/>
      <c r="U62" s="1"/>
      <c r="V62" s="1"/>
      <c r="W62" s="1"/>
      <c r="X62" s="1"/>
      <c r="Y62" s="1"/>
      <c r="Z62" s="1"/>
    </row>
    <row r="63" spans="1:26" ht="1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3NBnRFFXBoTSoU7ainxmmN3wZ7Vjnoxb53yeDggZ3ifiUOSyHOVI9N8uJn13kaq9dCPHKzJUmZXImqeve2vtAg==" saltValue="/tcUysnInD73RNqgxl+gFA==" spinCount="100000" sheet="1" objects="1" scenarios="1" selectLockedCells="1" selectUnlockedCells="1"/>
  <mergeCells count="14">
    <mergeCell ref="B45:E45"/>
    <mergeCell ref="B52:E52"/>
    <mergeCell ref="B3:D3"/>
    <mergeCell ref="B5:E5"/>
    <mergeCell ref="B14:B15"/>
    <mergeCell ref="D14:E15"/>
    <mergeCell ref="B17:B18"/>
    <mergeCell ref="D17:E18"/>
    <mergeCell ref="B21:E21"/>
    <mergeCell ref="B23:E24"/>
    <mergeCell ref="B27:E28"/>
    <mergeCell ref="B30:E31"/>
    <mergeCell ref="B33:E33"/>
    <mergeCell ref="B42:E42"/>
  </mergeCells>
  <pageMargins left="0.7" right="0.7" top="0.78740157499999996" bottom="0.78740157499999996" header="0" footer="0"/>
  <pageSetup paperSize="9" fitToHeight="0" orientation="landscape" r:id="rId1"/>
  <headerFooter>
    <oddHeader>&amp;LC00000 TACR Application Form povinná příloha pro českého/ých uchazeče/ů mezinárodní výzvy ERA-NET COFUND &amp;R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F8F8F8"/>
    <pageSetUpPr fitToPage="1"/>
  </sheetPr>
  <dimension ref="A1:Z1000"/>
  <sheetViews>
    <sheetView showGridLines="0" zoomScaleNormal="100" workbookViewId="0">
      <selection activeCell="E4" sqref="E4"/>
    </sheetView>
  </sheetViews>
  <sheetFormatPr defaultColWidth="14.42578125" defaultRowHeight="15" customHeight="1"/>
  <cols>
    <col min="1" max="1" width="5.5703125" customWidth="1"/>
    <col min="2" max="2" width="51.42578125" customWidth="1"/>
    <col min="3" max="3" width="2.85546875" customWidth="1"/>
    <col min="4" max="4" width="22.5703125" customWidth="1"/>
    <col min="5" max="8" width="21.5703125" customWidth="1"/>
    <col min="9" max="9" width="24" customWidth="1"/>
    <col min="10" max="10" width="26" customWidth="1"/>
    <col min="11" max="11" width="8.7109375" customWidth="1"/>
    <col min="12" max="12" width="14.28515625" hidden="1" customWidth="1"/>
    <col min="13" max="13" width="14.42578125" customWidth="1"/>
  </cols>
  <sheetData>
    <row r="1" spans="1:26" ht="15" customHeight="1">
      <c r="A1" s="355"/>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262</v>
      </c>
      <c r="C3" s="525"/>
      <c r="D3" s="525"/>
      <c r="E3" s="525"/>
      <c r="F3" s="525"/>
      <c r="G3" s="526"/>
      <c r="H3" s="129"/>
      <c r="I3" s="129"/>
      <c r="J3" s="129"/>
      <c r="K3" s="129"/>
      <c r="L3" s="1"/>
      <c r="M3" s="1"/>
      <c r="N3" s="1"/>
      <c r="O3" s="1"/>
      <c r="P3" s="1"/>
      <c r="Q3" s="1"/>
      <c r="R3" s="1"/>
      <c r="S3" s="1"/>
      <c r="T3" s="1"/>
      <c r="U3" s="1"/>
      <c r="V3" s="1"/>
      <c r="W3" s="1"/>
      <c r="X3" s="1"/>
      <c r="Y3" s="1"/>
      <c r="Z3" s="1"/>
    </row>
    <row r="4" spans="1:26" ht="15.75" customHeight="1">
      <c r="A4" s="1"/>
      <c r="B4" s="251" t="str">
        <f>IF('Identifikační údaje'!D25="","Vyplňujte pouze v případě, že se projektu účastní více než dva čeští uchazeči.",IF('Identifikační údaje'!D25&lt;=2,"Vzhledem k tomu, že dle Vámi zadaných informací se projektu účastní jen jeden český uchazeč, není potřeba vyplňovat.",""))</f>
        <v>Vyplňujte pouze v případě, že se projektu účastní více než dva čeští uchazeči.</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8" t="s">
        <v>263</v>
      </c>
      <c r="C6" s="409"/>
      <c r="D6" s="409"/>
      <c r="E6" s="409"/>
      <c r="F6" s="409"/>
      <c r="G6" s="409"/>
      <c r="H6" s="409"/>
      <c r="I6" s="409"/>
      <c r="J6" s="409"/>
      <c r="K6" s="410"/>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252</v>
      </c>
      <c r="C8" s="108"/>
      <c r="D8" s="527" t="str">
        <f>IF('Identifikační údaje'!D25&lt;=2,"",IF('Další účastník 2'!D15="","Chybí doplnit obchodní jméno na listu Další účastník 2",'Další účastník 2'!D15))</f>
        <v/>
      </c>
      <c r="E8" s="455"/>
      <c r="F8" s="455"/>
      <c r="G8" s="133"/>
      <c r="H8" s="252"/>
      <c r="I8" s="25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1" t="s">
        <v>253</v>
      </c>
      <c r="C10" s="119"/>
      <c r="D10" s="134"/>
      <c r="E10" s="134"/>
      <c r="F10" s="528"/>
      <c r="G10" s="402"/>
      <c r="H10" s="403"/>
      <c r="I10" s="97"/>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158</v>
      </c>
      <c r="C12" s="29"/>
      <c r="D12" s="529" t="str">
        <f>IF('Identifikační údaje'!D25&lt;=2,"",IF('Další účastník 2'!$D$19="Vyberte možnost:","Chybí doplnit na listu Další účastník 2",číselníky!X16))</f>
        <v/>
      </c>
      <c r="E12" s="403"/>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1" t="s">
        <v>254</v>
      </c>
      <c r="C14" s="29"/>
      <c r="D14" s="520"/>
      <c r="E14" s="521" t="str">
        <f>IF('Identifikační údaje'!D25="Vyberte možnost:","",IF('Identifikační údaje'!D25&lt;=2,"",IF(D14="","     Nevyplněno","")))</f>
        <v/>
      </c>
      <c r="F14" s="414"/>
      <c r="G14" s="29"/>
      <c r="H14" s="29"/>
      <c r="I14" s="29"/>
      <c r="J14" s="29"/>
      <c r="K14" s="29"/>
      <c r="L14" s="29"/>
      <c r="M14" s="1"/>
      <c r="N14" s="1"/>
      <c r="O14" s="1"/>
      <c r="P14" s="1"/>
      <c r="Q14" s="1"/>
      <c r="R14" s="1"/>
      <c r="S14" s="1"/>
      <c r="T14" s="1"/>
      <c r="U14" s="1"/>
      <c r="V14" s="1"/>
      <c r="W14" s="1"/>
      <c r="X14" s="1"/>
      <c r="Y14" s="1"/>
      <c r="Z14" s="1"/>
    </row>
    <row r="15" spans="1:26" ht="15" customHeight="1">
      <c r="A15" s="1"/>
      <c r="B15" s="460"/>
      <c r="C15" s="29"/>
      <c r="D15" s="483"/>
      <c r="E15" s="522"/>
      <c r="F15" s="416"/>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74" t="s">
        <v>264</v>
      </c>
      <c r="C17" s="402"/>
      <c r="D17" s="402"/>
      <c r="E17" s="402"/>
      <c r="F17" s="402"/>
      <c r="G17" s="402"/>
      <c r="H17" s="403"/>
      <c r="I17" s="48"/>
      <c r="J17" s="162"/>
      <c r="K17" s="162"/>
      <c r="L17" s="162"/>
      <c r="M17" s="1"/>
      <c r="N17" s="1"/>
      <c r="O17" s="1"/>
      <c r="P17" s="1"/>
      <c r="Q17" s="1"/>
      <c r="R17" s="1"/>
      <c r="S17" s="1"/>
      <c r="T17" s="1"/>
      <c r="U17" s="1"/>
      <c r="V17" s="1"/>
      <c r="W17" s="1"/>
      <c r="X17" s="1"/>
      <c r="Y17" s="1"/>
      <c r="Z17" s="1"/>
    </row>
    <row r="18" spans="1:26" ht="54.75" customHeight="1">
      <c r="A18" s="1"/>
      <c r="B18" s="494" t="s">
        <v>265</v>
      </c>
      <c r="C18" s="402"/>
      <c r="D18" s="402"/>
      <c r="E18" s="402"/>
      <c r="F18" s="402"/>
      <c r="G18" s="402"/>
      <c r="H18" s="402"/>
      <c r="I18" s="402"/>
      <c r="J18" s="402"/>
      <c r="K18" s="402"/>
      <c r="L18" s="403"/>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16" t="s">
        <v>1933</v>
      </c>
      <c r="C21" s="29"/>
      <c r="D21" s="140" t="s">
        <v>194</v>
      </c>
      <c r="E21" s="141" t="s">
        <v>195</v>
      </c>
      <c r="F21" s="142" t="s">
        <v>196</v>
      </c>
      <c r="G21" s="142" t="s">
        <v>197</v>
      </c>
      <c r="H21" s="143" t="s">
        <v>198</v>
      </c>
      <c r="I21" s="29"/>
      <c r="J21" s="29"/>
      <c r="K21" s="29"/>
      <c r="L21" s="29"/>
      <c r="M21" s="1"/>
      <c r="N21" s="1"/>
      <c r="O21" s="1"/>
      <c r="P21" s="1"/>
      <c r="Q21" s="1"/>
      <c r="R21" s="1"/>
      <c r="S21" s="1"/>
      <c r="T21" s="1"/>
      <c r="U21" s="1"/>
      <c r="V21" s="1"/>
      <c r="W21" s="1"/>
      <c r="X21" s="1"/>
      <c r="Y21" s="1"/>
      <c r="Z21" s="1"/>
    </row>
    <row r="22" spans="1:26" ht="30.75" customHeight="1">
      <c r="A22" s="1"/>
      <c r="B22" s="460"/>
      <c r="C22" s="29"/>
      <c r="D22" s="144" t="s">
        <v>199</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200</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201</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202</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203</v>
      </c>
      <c r="E27" s="156">
        <f>IF($D$12="",0,IF($D$12="Chybí doplnit na listu Další účastník 2",0,IF(D14="ANO",číselníky!AH6,číselníky!AH8)))</f>
        <v>0</v>
      </c>
      <c r="F27" s="157">
        <f>IF($D$12="",0,IF($D$12="Chybí doplnit na listu Další účastník 2",0,IF(D14="ANO",číselníky!AI6,číselníky!AI8)))</f>
        <v>0</v>
      </c>
      <c r="G27" s="517" t="s">
        <v>204</v>
      </c>
      <c r="H27" s="403"/>
      <c r="I27" s="263"/>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8" t="s">
        <v>1932</v>
      </c>
      <c r="C30" s="409"/>
      <c r="D30" s="437"/>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257</v>
      </c>
      <c r="C32" s="29"/>
      <c r="D32" s="155" t="s">
        <v>206</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77"/>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1" t="s">
        <v>207</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74" t="s">
        <v>266</v>
      </c>
      <c r="C37" s="402"/>
      <c r="D37" s="402"/>
      <c r="E37" s="402"/>
      <c r="F37" s="402"/>
      <c r="G37" s="403"/>
      <c r="H37" s="168"/>
      <c r="I37" s="168"/>
      <c r="J37" s="62"/>
      <c r="K37" s="62"/>
      <c r="L37" s="62"/>
      <c r="M37" s="1"/>
      <c r="N37" s="1"/>
      <c r="O37" s="1"/>
      <c r="P37" s="1"/>
      <c r="Q37" s="1"/>
      <c r="R37" s="1"/>
      <c r="S37" s="1"/>
      <c r="T37" s="1"/>
      <c r="U37" s="1"/>
      <c r="V37" s="1"/>
      <c r="W37" s="1"/>
      <c r="X37" s="1"/>
      <c r="Y37" s="1"/>
      <c r="Z37" s="1"/>
    </row>
    <row r="38" spans="1:26" ht="27.6" customHeight="1">
      <c r="A38" s="1"/>
      <c r="B38" s="538" t="s">
        <v>1936</v>
      </c>
      <c r="C38" s="402"/>
      <c r="D38" s="402"/>
      <c r="E38" s="402"/>
      <c r="F38" s="402"/>
      <c r="G38" s="403"/>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69"/>
      <c r="B40" s="504" t="s">
        <v>209</v>
      </c>
      <c r="C40" s="502"/>
      <c r="D40" s="170" t="s">
        <v>210</v>
      </c>
      <c r="E40" s="170" t="s">
        <v>211</v>
      </c>
      <c r="F40" s="170" t="s">
        <v>212</v>
      </c>
      <c r="G40" s="170" t="s">
        <v>213</v>
      </c>
      <c r="H40" s="171" t="s">
        <v>214</v>
      </c>
      <c r="I40" s="56"/>
      <c r="J40" s="56"/>
      <c r="K40" s="56"/>
      <c r="L40" s="56"/>
      <c r="M40" s="169"/>
      <c r="N40" s="169"/>
      <c r="O40" s="169"/>
      <c r="P40" s="169"/>
      <c r="Q40" s="169"/>
      <c r="R40" s="169"/>
      <c r="S40" s="169"/>
      <c r="T40" s="169"/>
      <c r="U40" s="169"/>
      <c r="V40" s="169"/>
      <c r="W40" s="169"/>
      <c r="X40" s="169"/>
      <c r="Y40" s="169"/>
      <c r="Z40" s="169"/>
    </row>
    <row r="41" spans="1:26" ht="21" customHeight="1">
      <c r="A41" s="1"/>
      <c r="B41" s="499" t="s">
        <v>215</v>
      </c>
      <c r="C41" s="498"/>
      <c r="D41" s="172" t="s">
        <v>216</v>
      </c>
      <c r="E41" s="359"/>
      <c r="F41" s="359"/>
      <c r="G41" s="360"/>
      <c r="H41" s="361"/>
      <c r="I41" s="29"/>
      <c r="J41" s="29"/>
      <c r="K41" s="29"/>
      <c r="L41" s="29"/>
      <c r="M41" s="1"/>
      <c r="N41" s="1"/>
      <c r="O41" s="1"/>
      <c r="P41" s="1"/>
      <c r="Q41" s="1"/>
      <c r="R41" s="1"/>
      <c r="S41" s="1"/>
      <c r="T41" s="1"/>
      <c r="U41" s="1"/>
      <c r="V41" s="1"/>
      <c r="W41" s="1"/>
      <c r="X41" s="1"/>
      <c r="Y41" s="1"/>
      <c r="Z41" s="1"/>
    </row>
    <row r="42" spans="1:26" ht="21" customHeight="1">
      <c r="A42" s="1"/>
      <c r="B42" s="508" t="s">
        <v>217</v>
      </c>
      <c r="C42" s="502"/>
      <c r="D42" s="173" t="s">
        <v>216</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69"/>
      <c r="B44" s="504" t="s">
        <v>209</v>
      </c>
      <c r="C44" s="502"/>
      <c r="D44" s="170" t="s">
        <v>210</v>
      </c>
      <c r="E44" s="170" t="s">
        <v>211</v>
      </c>
      <c r="F44" s="170" t="s">
        <v>212</v>
      </c>
      <c r="G44" s="170" t="s">
        <v>213</v>
      </c>
      <c r="H44" s="170" t="s">
        <v>214</v>
      </c>
      <c r="I44" s="176"/>
      <c r="J44" s="56"/>
      <c r="K44" s="56"/>
      <c r="L44" s="56"/>
      <c r="M44" s="169"/>
      <c r="N44" s="169"/>
      <c r="O44" s="169"/>
      <c r="P44" s="169"/>
      <c r="Q44" s="169"/>
      <c r="R44" s="169"/>
      <c r="S44" s="169"/>
      <c r="T44" s="169"/>
      <c r="U44" s="169"/>
      <c r="V44" s="169"/>
      <c r="W44" s="169"/>
      <c r="X44" s="169"/>
      <c r="Y44" s="169"/>
      <c r="Z44" s="169"/>
    </row>
    <row r="45" spans="1:26" ht="21" customHeight="1">
      <c r="A45" s="1"/>
      <c r="B45" s="515" t="s">
        <v>218</v>
      </c>
      <c r="C45" s="502"/>
      <c r="D45" s="178" t="s">
        <v>219</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08" t="s">
        <v>220</v>
      </c>
      <c r="C46" s="502"/>
      <c r="D46" s="180" t="s">
        <v>219</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109"/>
      <c r="J48" s="75"/>
      <c r="K48" s="75"/>
      <c r="L48" s="75"/>
      <c r="M48" s="1"/>
      <c r="N48" s="1"/>
      <c r="O48" s="1"/>
      <c r="P48" s="1"/>
      <c r="Q48" s="1"/>
      <c r="R48" s="1"/>
      <c r="S48" s="1"/>
      <c r="T48" s="1"/>
      <c r="U48" s="1"/>
      <c r="V48" s="1"/>
      <c r="W48" s="1"/>
      <c r="X48" s="1"/>
      <c r="Y48" s="1"/>
      <c r="Z48" s="1"/>
    </row>
    <row r="49" spans="1:26" ht="16.5" customHeight="1">
      <c r="A49" s="1"/>
      <c r="B49" s="41" t="s">
        <v>221</v>
      </c>
      <c r="C49" s="186"/>
      <c r="D49" s="362" t="s">
        <v>23</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41" t="s">
        <v>222</v>
      </c>
      <c r="C51" s="402"/>
      <c r="D51" s="402"/>
      <c r="E51" s="402"/>
      <c r="F51" s="402"/>
      <c r="G51" s="402"/>
      <c r="H51" s="403"/>
      <c r="I51" s="264"/>
      <c r="J51" s="29"/>
      <c r="K51" s="29"/>
      <c r="L51" s="29"/>
      <c r="M51" s="1"/>
      <c r="N51" s="1"/>
      <c r="O51" s="1"/>
      <c r="P51" s="1"/>
      <c r="Q51" s="1"/>
      <c r="R51" s="1"/>
      <c r="S51" s="1"/>
      <c r="T51" s="1"/>
      <c r="U51" s="1"/>
      <c r="V51" s="1"/>
      <c r="W51" s="1"/>
      <c r="X51" s="1"/>
      <c r="Y51" s="1"/>
      <c r="Z51" s="1"/>
    </row>
    <row r="52" spans="1:26" ht="27.75" customHeight="1">
      <c r="A52" s="1"/>
      <c r="B52" s="474" t="s">
        <v>267</v>
      </c>
      <c r="C52" s="402"/>
      <c r="D52" s="402"/>
      <c r="E52" s="402"/>
      <c r="F52" s="402"/>
      <c r="G52" s="402"/>
      <c r="H52" s="403"/>
      <c r="I52" s="48"/>
      <c r="J52" s="165"/>
      <c r="K52" s="165"/>
      <c r="L52" s="165"/>
      <c r="M52" s="1"/>
      <c r="N52" s="1"/>
      <c r="O52" s="1"/>
      <c r="P52" s="1"/>
      <c r="Q52" s="1"/>
      <c r="R52" s="1"/>
      <c r="S52" s="1"/>
      <c r="T52" s="1"/>
      <c r="U52" s="1"/>
      <c r="V52" s="1"/>
      <c r="W52" s="1"/>
      <c r="X52" s="1"/>
      <c r="Y52" s="1"/>
      <c r="Z52" s="1"/>
    </row>
    <row r="53" spans="1:26" ht="42" customHeight="1">
      <c r="A53" s="1"/>
      <c r="B53" s="474" t="s">
        <v>268</v>
      </c>
      <c r="C53" s="402"/>
      <c r="D53" s="402"/>
      <c r="E53" s="402"/>
      <c r="F53" s="402"/>
      <c r="G53" s="402"/>
      <c r="H53" s="403"/>
      <c r="I53" s="48"/>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6.5" customHeight="1">
      <c r="A55" s="1"/>
      <c r="B55" s="41" t="s">
        <v>225</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40"/>
      <c r="C56" s="402"/>
      <c r="D56" s="402"/>
      <c r="E56" s="402"/>
      <c r="F56" s="402"/>
      <c r="G56" s="402"/>
      <c r="H56" s="402"/>
      <c r="I56" s="402"/>
      <c r="J56" s="402"/>
      <c r="K56" s="402"/>
      <c r="L56" s="403"/>
      <c r="M56" s="1"/>
      <c r="N56" s="1"/>
      <c r="O56" s="1"/>
      <c r="P56" s="1"/>
      <c r="Q56" s="1"/>
      <c r="R56" s="1"/>
      <c r="S56" s="1"/>
      <c r="T56" s="1"/>
      <c r="U56" s="1"/>
      <c r="V56" s="1"/>
      <c r="W56" s="1"/>
      <c r="X56" s="1"/>
      <c r="Y56" s="1"/>
      <c r="Z56" s="1"/>
    </row>
    <row r="57" spans="1:26" ht="23.25" customHeight="1">
      <c r="A57" s="1"/>
      <c r="B57" s="389" t="s">
        <v>226</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14" t="s">
        <v>1941</v>
      </c>
      <c r="C58" s="402"/>
      <c r="D58" s="402"/>
      <c r="E58" s="402"/>
      <c r="F58" s="402"/>
      <c r="G58" s="402"/>
      <c r="H58" s="402"/>
      <c r="I58" s="402"/>
      <c r="J58" s="402"/>
      <c r="K58" s="402"/>
      <c r="L58" s="403"/>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04" t="s">
        <v>209</v>
      </c>
      <c r="C60" s="502"/>
      <c r="D60" s="170" t="s">
        <v>210</v>
      </c>
      <c r="E60" s="170" t="s">
        <v>211</v>
      </c>
      <c r="F60" s="170" t="s">
        <v>212</v>
      </c>
      <c r="G60" s="170" t="s">
        <v>213</v>
      </c>
      <c r="H60" s="196" t="s">
        <v>214</v>
      </c>
      <c r="I60" s="197" t="s">
        <v>227</v>
      </c>
      <c r="J60" s="56"/>
      <c r="K60" s="56"/>
      <c r="L60" s="37"/>
      <c r="M60" s="169"/>
      <c r="N60" s="169"/>
      <c r="O60" s="169"/>
      <c r="P60" s="169"/>
      <c r="Q60" s="169"/>
      <c r="R60" s="169"/>
      <c r="S60" s="169"/>
      <c r="T60" s="169"/>
      <c r="U60" s="169"/>
      <c r="V60" s="169"/>
      <c r="W60" s="169"/>
      <c r="X60" s="169"/>
      <c r="Y60" s="169"/>
      <c r="Z60" s="169"/>
    </row>
    <row r="61" spans="1:26" ht="21" customHeight="1">
      <c r="A61" s="199"/>
      <c r="B61" s="499" t="s">
        <v>228</v>
      </c>
      <c r="C61" s="498"/>
      <c r="D61" s="200" t="s">
        <v>219</v>
      </c>
      <c r="E61" s="390"/>
      <c r="F61" s="390"/>
      <c r="G61" s="390"/>
      <c r="H61" s="390"/>
      <c r="I61" s="392">
        <f t="shared" ref="I61:I65" si="3">SUM(E61:H61)</f>
        <v>0</v>
      </c>
      <c r="J61" s="29"/>
      <c r="K61" s="29"/>
      <c r="L61" s="198"/>
      <c r="M61" s="1"/>
      <c r="N61" s="1"/>
      <c r="O61" s="1"/>
      <c r="P61" s="1"/>
      <c r="Q61" s="1"/>
      <c r="R61" s="1"/>
      <c r="S61" s="1"/>
      <c r="T61" s="1"/>
      <c r="U61" s="1"/>
      <c r="V61" s="1"/>
      <c r="W61" s="1"/>
      <c r="X61" s="1"/>
      <c r="Y61" s="1"/>
      <c r="Z61" s="1"/>
    </row>
    <row r="62" spans="1:26" ht="21" customHeight="1">
      <c r="A62" s="199"/>
      <c r="B62" s="508" t="s">
        <v>229</v>
      </c>
      <c r="C62" s="502"/>
      <c r="D62" s="173" t="s">
        <v>219</v>
      </c>
      <c r="E62" s="390"/>
      <c r="F62" s="390"/>
      <c r="G62" s="390"/>
      <c r="H62" s="390"/>
      <c r="I62" s="392">
        <f t="shared" si="3"/>
        <v>0</v>
      </c>
      <c r="J62" s="29"/>
      <c r="K62" s="29"/>
      <c r="L62" s="198"/>
      <c r="M62" s="1"/>
      <c r="N62" s="1"/>
      <c r="O62" s="1"/>
      <c r="P62" s="1"/>
      <c r="Q62" s="1"/>
      <c r="R62" s="1"/>
      <c r="S62" s="1"/>
      <c r="T62" s="1"/>
      <c r="U62" s="1"/>
      <c r="V62" s="1"/>
      <c r="W62" s="1"/>
      <c r="X62" s="1"/>
      <c r="Y62" s="1"/>
      <c r="Z62" s="1"/>
    </row>
    <row r="63" spans="1:26" ht="21" customHeight="1">
      <c r="A63" s="199"/>
      <c r="B63" s="509" t="s">
        <v>230</v>
      </c>
      <c r="C63" s="510"/>
      <c r="D63" s="202" t="s">
        <v>219</v>
      </c>
      <c r="E63" s="390"/>
      <c r="F63" s="390"/>
      <c r="G63" s="390"/>
      <c r="H63" s="390"/>
      <c r="I63" s="392">
        <f t="shared" si="3"/>
        <v>0</v>
      </c>
      <c r="J63" s="29"/>
      <c r="K63" s="29"/>
      <c r="L63" s="198"/>
      <c r="M63" s="1"/>
      <c r="N63" s="1"/>
      <c r="O63" s="1"/>
      <c r="P63" s="1"/>
      <c r="Q63" s="1"/>
      <c r="R63" s="1"/>
      <c r="S63" s="1"/>
      <c r="T63" s="1"/>
      <c r="U63" s="1"/>
      <c r="V63" s="1"/>
      <c r="W63" s="1"/>
      <c r="X63" s="1"/>
      <c r="Y63" s="1"/>
      <c r="Z63" s="1"/>
    </row>
    <row r="64" spans="1:26" ht="21" customHeight="1">
      <c r="A64" s="199"/>
      <c r="B64" s="511" t="s">
        <v>231</v>
      </c>
      <c r="C64" s="498"/>
      <c r="D64" s="173" t="s">
        <v>219</v>
      </c>
      <c r="E64" s="390"/>
      <c r="F64" s="390"/>
      <c r="G64" s="390"/>
      <c r="H64" s="390"/>
      <c r="I64" s="392">
        <f t="shared" si="3"/>
        <v>0</v>
      </c>
      <c r="J64" s="29"/>
      <c r="K64" s="29"/>
      <c r="L64" s="198"/>
      <c r="M64" s="1"/>
      <c r="N64" s="1"/>
      <c r="O64" s="1"/>
      <c r="P64" s="1"/>
      <c r="Q64" s="1"/>
      <c r="R64" s="1"/>
      <c r="S64" s="1"/>
      <c r="T64" s="1"/>
      <c r="U64" s="1"/>
      <c r="V64" s="1"/>
      <c r="W64" s="1"/>
      <c r="X64" s="1"/>
      <c r="Y64" s="1"/>
      <c r="Z64" s="1"/>
    </row>
    <row r="65" spans="1:26" ht="21" customHeight="1">
      <c r="A65" s="199"/>
      <c r="B65" s="499" t="s">
        <v>232</v>
      </c>
      <c r="C65" s="498"/>
      <c r="D65" s="202" t="s">
        <v>219</v>
      </c>
      <c r="E65" s="390"/>
      <c r="F65" s="390"/>
      <c r="G65" s="390"/>
      <c r="H65" s="390"/>
      <c r="I65" s="392">
        <f t="shared" si="3"/>
        <v>0</v>
      </c>
      <c r="J65" s="29"/>
      <c r="K65" s="29"/>
      <c r="L65" s="198"/>
      <c r="M65" s="1"/>
      <c r="N65" s="1"/>
      <c r="O65" s="1"/>
      <c r="P65" s="1"/>
      <c r="Q65" s="1"/>
      <c r="R65" s="1"/>
      <c r="S65" s="1"/>
      <c r="T65" s="1"/>
      <c r="U65" s="1"/>
      <c r="V65" s="1"/>
      <c r="W65" s="1"/>
      <c r="X65" s="1"/>
      <c r="Y65" s="1"/>
      <c r="Z65" s="1"/>
    </row>
    <row r="66" spans="1:26" ht="3" customHeight="1">
      <c r="A66" s="199"/>
      <c r="B66" s="204"/>
      <c r="C66" s="205"/>
      <c r="D66" s="206"/>
      <c r="E66" s="207"/>
      <c r="F66" s="207"/>
      <c r="G66" s="207"/>
      <c r="H66" s="207"/>
      <c r="I66" s="208"/>
      <c r="J66" s="29"/>
      <c r="K66" s="29"/>
      <c r="L66" s="198"/>
      <c r="M66" s="1"/>
      <c r="N66" s="1"/>
      <c r="O66" s="1"/>
      <c r="P66" s="1"/>
      <c r="Q66" s="1"/>
      <c r="R66" s="1"/>
      <c r="S66" s="1"/>
      <c r="T66" s="1"/>
      <c r="U66" s="1"/>
      <c r="V66" s="1"/>
      <c r="W66" s="1"/>
      <c r="X66" s="1"/>
      <c r="Y66" s="1"/>
      <c r="Z66" s="1"/>
    </row>
    <row r="67" spans="1:26" ht="18" customHeight="1">
      <c r="A67" s="199"/>
      <c r="B67" s="490" t="s">
        <v>233</v>
      </c>
      <c r="C67" s="491"/>
      <c r="D67" s="210" t="s">
        <v>219</v>
      </c>
      <c r="E67" s="391">
        <f t="shared" ref="E67:I67" si="4">SUM(E61:E65)</f>
        <v>0</v>
      </c>
      <c r="F67" s="391">
        <f t="shared" si="4"/>
        <v>0</v>
      </c>
      <c r="G67" s="391">
        <f t="shared" si="4"/>
        <v>0</v>
      </c>
      <c r="H67" s="391">
        <f t="shared" si="4"/>
        <v>0</v>
      </c>
      <c r="I67" s="394">
        <f t="shared" si="4"/>
        <v>0</v>
      </c>
      <c r="J67" s="538"/>
      <c r="K67" s="403"/>
      <c r="L67" s="198"/>
      <c r="M67" s="1"/>
      <c r="N67" s="1"/>
      <c r="O67" s="1"/>
      <c r="P67" s="1"/>
      <c r="Q67" s="1"/>
      <c r="R67" s="1"/>
      <c r="S67" s="1"/>
      <c r="T67" s="1"/>
      <c r="U67" s="1"/>
      <c r="V67" s="1"/>
      <c r="W67" s="1"/>
      <c r="X67" s="1"/>
      <c r="Y67" s="1"/>
      <c r="Z67" s="1"/>
    </row>
    <row r="68" spans="1:26" ht="4.5" customHeight="1">
      <c r="A68" s="199"/>
      <c r="B68" s="213"/>
      <c r="C68" s="213"/>
      <c r="D68" s="213"/>
      <c r="E68" s="213"/>
      <c r="F68" s="213"/>
      <c r="G68" s="213"/>
      <c r="H68" s="213"/>
      <c r="I68" s="213"/>
      <c r="J68" s="198"/>
      <c r="K68" s="198"/>
      <c r="L68" s="198"/>
      <c r="M68" s="1"/>
      <c r="N68" s="1"/>
      <c r="O68" s="1"/>
      <c r="P68" s="1"/>
      <c r="Q68" s="1"/>
      <c r="R68" s="1"/>
      <c r="S68" s="1"/>
      <c r="T68" s="1"/>
      <c r="U68" s="1"/>
      <c r="V68" s="1"/>
      <c r="W68" s="1"/>
      <c r="X68" s="1"/>
      <c r="Y68" s="1"/>
      <c r="Z68" s="1"/>
    </row>
    <row r="69" spans="1:26" ht="27.75" customHeight="1">
      <c r="A69" s="199"/>
      <c r="B69" s="213"/>
      <c r="C69" s="213"/>
      <c r="D69" s="213"/>
      <c r="E69" s="214" t="str">
        <f t="shared" ref="E69:G69" si="5">IF($D$49="Flat rate 25 %",IF(E65&gt;SUM(E61+E63+E64)*0.25,"Výše nepřímých nákladů
v daném roce překročena!",""),"")</f>
        <v/>
      </c>
      <c r="F69" s="214" t="str">
        <f t="shared" si="5"/>
        <v/>
      </c>
      <c r="G69" s="214" t="str">
        <f t="shared" si="5"/>
        <v/>
      </c>
      <c r="H69" s="213"/>
      <c r="I69" s="213"/>
      <c r="J69" s="538"/>
      <c r="K69" s="403"/>
      <c r="L69" s="198"/>
      <c r="M69" s="1"/>
      <c r="N69" s="1"/>
      <c r="O69" s="1"/>
      <c r="P69" s="1"/>
      <c r="Q69" s="1"/>
      <c r="R69" s="1"/>
      <c r="S69" s="1"/>
      <c r="T69" s="1"/>
      <c r="U69" s="1"/>
      <c r="V69" s="1"/>
      <c r="W69" s="1"/>
      <c r="X69" s="1"/>
      <c r="Y69" s="1"/>
      <c r="Z69" s="1"/>
    </row>
    <row r="70" spans="1:26" ht="5.25" customHeight="1">
      <c r="A70" s="1"/>
      <c r="B70" s="213"/>
      <c r="C70" s="213"/>
      <c r="D70" s="213"/>
      <c r="E70" s="213"/>
      <c r="F70" s="213"/>
      <c r="G70" s="213"/>
      <c r="H70" s="8"/>
      <c r="I70" s="8"/>
      <c r="J70" s="198"/>
      <c r="K70" s="198"/>
      <c r="L70" s="198"/>
      <c r="M70" s="1"/>
      <c r="N70" s="1"/>
      <c r="O70" s="1"/>
      <c r="P70" s="1"/>
      <c r="Q70" s="1"/>
      <c r="R70" s="1"/>
      <c r="S70" s="1"/>
      <c r="T70" s="1"/>
      <c r="U70" s="1"/>
      <c r="V70" s="1"/>
      <c r="W70" s="1"/>
      <c r="X70" s="1"/>
      <c r="Y70" s="1"/>
      <c r="Z70" s="1"/>
    </row>
    <row r="71" spans="1:26" ht="20.25" customHeight="1">
      <c r="A71" s="1"/>
      <c r="B71" s="13" t="s">
        <v>234</v>
      </c>
      <c r="C71" s="213"/>
      <c r="D71" s="500" t="str">
        <f>IF(I62=0,"  Není relevantní",IF(I62&lt;=0.2*(I67),"  Výše nákladů na subdodávky je v pořádku.","  Náklady na subdodávky překročily 20% z celkových uznaných nákladů."))</f>
        <v xml:space="preserve">  Není relevantní</v>
      </c>
      <c r="E71" s="501"/>
      <c r="F71" s="501"/>
      <c r="G71" s="502"/>
      <c r="H71" s="8"/>
      <c r="I71" s="8"/>
      <c r="J71" s="198"/>
      <c r="K71" s="198"/>
      <c r="L71" s="29"/>
      <c r="M71" s="1"/>
      <c r="N71" s="1"/>
      <c r="O71" s="1"/>
      <c r="P71" s="1"/>
      <c r="Q71" s="1"/>
      <c r="R71" s="1"/>
      <c r="S71" s="1"/>
      <c r="T71" s="1"/>
      <c r="U71" s="1"/>
      <c r="V71" s="1"/>
      <c r="W71" s="1"/>
      <c r="X71" s="1"/>
      <c r="Y71" s="1"/>
      <c r="Z71" s="1"/>
    </row>
    <row r="72" spans="1:26" ht="9" customHeight="1">
      <c r="A72" s="1"/>
      <c r="B72" s="13"/>
      <c r="C72" s="213"/>
      <c r="D72" s="215"/>
      <c r="E72" s="215"/>
      <c r="F72" s="215"/>
      <c r="G72" s="215"/>
      <c r="H72" s="8"/>
      <c r="I72" s="8"/>
      <c r="J72" s="198"/>
      <c r="K72" s="198"/>
      <c r="L72" s="29"/>
      <c r="M72" s="1"/>
      <c r="N72" s="1"/>
      <c r="O72" s="1"/>
      <c r="P72" s="1"/>
      <c r="Q72" s="1"/>
      <c r="R72" s="1"/>
      <c r="S72" s="1"/>
      <c r="T72" s="1"/>
      <c r="U72" s="1"/>
      <c r="V72" s="1"/>
      <c r="W72" s="1"/>
      <c r="X72" s="1"/>
      <c r="Y72" s="1"/>
      <c r="Z72" s="1"/>
    </row>
    <row r="73" spans="1:26" ht="20.25" customHeight="1">
      <c r="A73" s="1"/>
      <c r="B73" s="13" t="s">
        <v>235</v>
      </c>
      <c r="C73" s="213"/>
      <c r="D73" s="500" t="str">
        <f>IF($D$49="Flat rate 25 %",IF(I65&gt;SUM(I61+I63+I64)*0.25,"  Výše nepřímých nákladů vykazovaných metodou flat rate 25 % překročena! Prosím opravte.","  Výše nepřímých nákladů je v pořádku."),"  Není relevantní")</f>
        <v xml:space="preserve">  Není relevantní</v>
      </c>
      <c r="E73" s="501"/>
      <c r="F73" s="501"/>
      <c r="G73" s="502"/>
      <c r="H73" s="8"/>
      <c r="I73" s="8"/>
      <c r="J73" s="198"/>
      <c r="K73" s="198"/>
      <c r="L73" s="29"/>
      <c r="M73" s="1"/>
      <c r="N73" s="1"/>
      <c r="O73" s="1"/>
      <c r="P73" s="1"/>
      <c r="Q73" s="1"/>
      <c r="R73" s="1"/>
      <c r="S73" s="1"/>
      <c r="T73" s="1"/>
      <c r="U73" s="1"/>
      <c r="V73" s="1"/>
      <c r="W73" s="1"/>
      <c r="X73" s="1"/>
      <c r="Y73" s="1"/>
      <c r="Z73" s="1"/>
    </row>
    <row r="74" spans="1:26" ht="9" customHeight="1">
      <c r="A74" s="1"/>
      <c r="B74" s="39"/>
      <c r="C74" s="213"/>
      <c r="D74" s="216"/>
      <c r="E74" s="216"/>
      <c r="F74" s="216"/>
      <c r="G74" s="213"/>
      <c r="H74" s="8"/>
      <c r="I74" s="8"/>
      <c r="J74" s="198"/>
      <c r="K74" s="198"/>
      <c r="L74" s="29"/>
      <c r="M74" s="1"/>
      <c r="N74" s="1"/>
      <c r="O74" s="1"/>
      <c r="P74" s="1"/>
      <c r="Q74" s="1"/>
      <c r="R74" s="1"/>
      <c r="S74" s="1"/>
      <c r="T74" s="1"/>
      <c r="U74" s="1"/>
      <c r="V74" s="1"/>
      <c r="W74" s="1"/>
      <c r="X74" s="1"/>
      <c r="Y74" s="1"/>
      <c r="Z74" s="1"/>
    </row>
    <row r="75" spans="1:26" ht="12.75" customHeight="1">
      <c r="A75" s="1"/>
      <c r="B75" s="539" t="s">
        <v>236</v>
      </c>
      <c r="C75" s="419"/>
      <c r="D75" s="419"/>
      <c r="E75" s="419"/>
      <c r="F75" s="419"/>
      <c r="G75" s="419"/>
      <c r="H75" s="419"/>
      <c r="I75" s="419"/>
      <c r="J75" s="414"/>
      <c r="K75" s="165"/>
      <c r="L75" s="29"/>
      <c r="M75" s="1"/>
      <c r="N75" s="1"/>
      <c r="O75" s="1"/>
      <c r="P75" s="1"/>
      <c r="Q75" s="1"/>
      <c r="R75" s="1"/>
      <c r="S75" s="1"/>
      <c r="T75" s="1"/>
      <c r="U75" s="1"/>
      <c r="V75" s="1"/>
      <c r="W75" s="1"/>
      <c r="X75" s="1"/>
      <c r="Y75" s="1"/>
      <c r="Z75" s="1"/>
    </row>
    <row r="76" spans="1:26" ht="10.5" customHeight="1">
      <c r="A76" s="1"/>
      <c r="B76" s="415"/>
      <c r="C76" s="420"/>
      <c r="D76" s="420"/>
      <c r="E76" s="420"/>
      <c r="F76" s="420"/>
      <c r="G76" s="420"/>
      <c r="H76" s="420"/>
      <c r="I76" s="420"/>
      <c r="J76" s="416"/>
      <c r="K76" s="29"/>
      <c r="L76" s="29"/>
      <c r="M76" s="1"/>
      <c r="N76" s="1"/>
      <c r="O76" s="1"/>
      <c r="P76" s="1"/>
      <c r="Q76" s="1"/>
      <c r="R76" s="1"/>
      <c r="S76" s="1"/>
      <c r="T76" s="1"/>
      <c r="U76" s="1"/>
      <c r="V76" s="1"/>
      <c r="W76" s="1"/>
      <c r="X76" s="1"/>
      <c r="Y76" s="1"/>
      <c r="Z76" s="1"/>
    </row>
    <row r="77" spans="1:26" ht="4.5" customHeight="1">
      <c r="A77" s="1"/>
      <c r="B77" s="265"/>
      <c r="C77" s="265"/>
      <c r="D77" s="265"/>
      <c r="E77" s="265"/>
      <c r="F77" s="265"/>
      <c r="G77" s="265"/>
      <c r="H77" s="265"/>
      <c r="I77" s="265"/>
      <c r="J77" s="165"/>
      <c r="K77" s="29"/>
      <c r="L77" s="29"/>
      <c r="M77" s="1"/>
      <c r="N77" s="1"/>
      <c r="O77" s="1"/>
      <c r="P77" s="1"/>
      <c r="Q77" s="1"/>
      <c r="R77" s="1"/>
      <c r="S77" s="1"/>
      <c r="T77" s="1"/>
      <c r="U77" s="1"/>
      <c r="V77" s="1"/>
      <c r="W77" s="1"/>
      <c r="X77" s="1"/>
      <c r="Y77" s="1"/>
      <c r="Z77" s="1"/>
    </row>
    <row r="78" spans="1:26" ht="15.75" customHeight="1">
      <c r="A78" s="1"/>
      <c r="B78" s="494"/>
      <c r="C78" s="402"/>
      <c r="D78" s="402"/>
      <c r="E78" s="402"/>
      <c r="F78" s="402"/>
      <c r="G78" s="402"/>
      <c r="H78" s="403"/>
      <c r="I78" s="195"/>
      <c r="J78" s="543"/>
      <c r="K78" s="403"/>
      <c r="L78" s="89"/>
      <c r="M78" s="1"/>
      <c r="N78" s="1"/>
      <c r="O78" s="1"/>
      <c r="P78" s="1"/>
      <c r="Q78" s="1"/>
      <c r="R78" s="1"/>
      <c r="S78" s="1"/>
      <c r="T78" s="1"/>
      <c r="U78" s="1"/>
      <c r="V78" s="1"/>
      <c r="W78" s="1"/>
      <c r="X78" s="1"/>
      <c r="Y78" s="1"/>
      <c r="Z78" s="1"/>
    </row>
    <row r="79" spans="1:26" ht="15.75" customHeight="1">
      <c r="A79" s="1"/>
      <c r="B79" s="218"/>
      <c r="C79" s="218"/>
      <c r="D79" s="219"/>
      <c r="E79" s="220"/>
      <c r="F79" s="266"/>
      <c r="G79" s="266"/>
      <c r="H79" s="266"/>
      <c r="I79" s="266"/>
      <c r="J79" s="267"/>
      <c r="K79" s="266"/>
      <c r="L79" s="22"/>
      <c r="M79" s="1"/>
      <c r="N79" s="1"/>
      <c r="O79" s="1"/>
      <c r="P79" s="1"/>
      <c r="Q79" s="1"/>
      <c r="R79" s="1"/>
      <c r="S79" s="1"/>
      <c r="T79" s="1"/>
      <c r="U79" s="1"/>
      <c r="V79" s="1"/>
      <c r="W79" s="1"/>
      <c r="X79" s="1"/>
      <c r="Y79" s="1"/>
      <c r="Z79" s="1"/>
    </row>
    <row r="80" spans="1:26" ht="15.75" customHeight="1">
      <c r="A80" s="1"/>
      <c r="B80" s="41" t="s">
        <v>237</v>
      </c>
      <c r="C80" s="166"/>
      <c r="D80" s="111"/>
      <c r="E80" s="111"/>
      <c r="F80" s="111"/>
      <c r="G80" s="111"/>
      <c r="H80" s="111"/>
      <c r="I80" s="111"/>
      <c r="J80" s="111"/>
      <c r="K80" s="111"/>
      <c r="L80" s="1"/>
      <c r="M80" s="222"/>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2"/>
      <c r="N81" s="1"/>
      <c r="O81" s="1"/>
      <c r="P81" s="1"/>
      <c r="Q81" s="1"/>
      <c r="R81" s="1"/>
      <c r="S81" s="1"/>
      <c r="T81" s="1"/>
      <c r="U81" s="1"/>
      <c r="V81" s="1"/>
      <c r="W81" s="1"/>
      <c r="X81" s="1"/>
      <c r="Y81" s="1"/>
      <c r="Z81" s="1"/>
    </row>
    <row r="82" spans="1:26" ht="20.25" customHeight="1">
      <c r="A82" s="1"/>
      <c r="B82" s="382" t="s">
        <v>1942</v>
      </c>
      <c r="C82" s="47"/>
      <c r="D82" s="29"/>
      <c r="E82" s="29"/>
      <c r="F82" s="29"/>
      <c r="G82" s="29"/>
      <c r="H82" s="29"/>
      <c r="I82" s="29"/>
      <c r="J82" s="29"/>
      <c r="K82" s="29"/>
      <c r="L82" s="8"/>
      <c r="M82" s="222"/>
      <c r="N82" s="1"/>
      <c r="O82" s="1"/>
      <c r="P82" s="1"/>
      <c r="Q82" s="1"/>
      <c r="R82" s="1"/>
      <c r="S82" s="1"/>
      <c r="T82" s="1"/>
      <c r="U82" s="1"/>
      <c r="V82" s="1"/>
      <c r="W82" s="1"/>
      <c r="X82" s="1"/>
      <c r="Y82" s="1"/>
      <c r="Z82" s="1"/>
    </row>
    <row r="83" spans="1:26" ht="28.5" customHeight="1">
      <c r="A83" s="1"/>
      <c r="B83" s="474"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02"/>
      <c r="D83" s="402"/>
      <c r="E83" s="402"/>
      <c r="F83" s="402"/>
      <c r="G83" s="402"/>
      <c r="H83" s="403"/>
      <c r="I83" s="48"/>
      <c r="J83" s="29"/>
      <c r="K83" s="29"/>
      <c r="L83" s="8"/>
      <c r="M83" s="222"/>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2"/>
      <c r="N84" s="1"/>
      <c r="O84" s="1"/>
      <c r="P84" s="1"/>
      <c r="Q84" s="1"/>
      <c r="R84" s="1"/>
      <c r="S84" s="1"/>
      <c r="T84" s="1"/>
      <c r="U84" s="1"/>
      <c r="V84" s="1"/>
      <c r="W84" s="1"/>
      <c r="X84" s="1"/>
      <c r="Y84" s="1"/>
      <c r="Z84" s="1"/>
    </row>
    <row r="85" spans="1:26" ht="19.5" customHeight="1">
      <c r="A85" s="169"/>
      <c r="B85" s="504" t="s">
        <v>209</v>
      </c>
      <c r="C85" s="502"/>
      <c r="D85" s="170" t="s">
        <v>210</v>
      </c>
      <c r="E85" s="171" t="s">
        <v>211</v>
      </c>
      <c r="F85" s="196" t="s">
        <v>212</v>
      </c>
      <c r="G85" s="171" t="s">
        <v>213</v>
      </c>
      <c r="H85" s="171" t="s">
        <v>214</v>
      </c>
      <c r="I85" s="226" t="s">
        <v>227</v>
      </c>
      <c r="J85" s="56"/>
      <c r="K85" s="56"/>
      <c r="L85" s="56"/>
      <c r="M85" s="169"/>
      <c r="N85" s="169"/>
      <c r="O85" s="169"/>
      <c r="P85" s="169"/>
      <c r="Q85" s="169"/>
      <c r="R85" s="169"/>
      <c r="S85" s="169"/>
      <c r="T85" s="169"/>
      <c r="U85" s="169"/>
      <c r="V85" s="169"/>
      <c r="W85" s="169"/>
      <c r="X85" s="169"/>
      <c r="Y85" s="169"/>
      <c r="Z85" s="169"/>
    </row>
    <row r="86" spans="1:26" ht="34.5" customHeight="1">
      <c r="A86" s="1"/>
      <c r="B86" s="505" t="str">
        <f>IF($D$12="VO - Výzkumná organizace","","Maximální výše podpory pro daný rok a typ subjektu 
dle Nařízení EK a národních podmínek výzvy")</f>
        <v>Maximální výše podpory pro daný rok a typ subjektu 
dle Nařízení EK a národních podmínek výzvy</v>
      </c>
      <c r="C86" s="498"/>
      <c r="D86" s="200" t="str">
        <f>IF($D$12="VO - Výzkumná organizace","","€")</f>
        <v>€</v>
      </c>
      <c r="E86" s="227">
        <f t="shared" ref="E86:H86" si="6">IF($D$12="VO - Výzkumná organizace","",FLOOR(E67*(E41*$E$27+E42*$F$27),1))</f>
        <v>0</v>
      </c>
      <c r="F86" s="227">
        <f t="shared" si="6"/>
        <v>0</v>
      </c>
      <c r="G86" s="227">
        <f t="shared" si="6"/>
        <v>0</v>
      </c>
      <c r="H86" s="227">
        <f t="shared" si="6"/>
        <v>0</v>
      </c>
      <c r="I86" s="399">
        <f>SUM(E86:H86)</f>
        <v>0</v>
      </c>
      <c r="J86" s="542"/>
      <c r="K86" s="403"/>
      <c r="L86" s="29"/>
      <c r="M86" s="1"/>
      <c r="N86" s="1"/>
      <c r="O86" s="1"/>
      <c r="P86" s="1"/>
      <c r="Q86" s="1"/>
      <c r="R86" s="1"/>
      <c r="S86" s="1"/>
      <c r="T86" s="1"/>
      <c r="U86" s="1"/>
      <c r="V86" s="1"/>
      <c r="W86" s="1"/>
      <c r="X86" s="1"/>
      <c r="Y86" s="1"/>
      <c r="Z86" s="1"/>
    </row>
    <row r="87" spans="1:26" ht="34.5" customHeight="1">
      <c r="A87" s="1"/>
      <c r="B87" s="497" t="str">
        <f>IF($D$12&lt;&gt;"VO - výzkumná organizace","","Maximální výše podpory pro výzkumnou organizaci
(při dodržení max. možné intenzity podpory na projekt)")</f>
        <v/>
      </c>
      <c r="C87" s="498"/>
      <c r="D87" s="228" t="str">
        <f>IF($D$12&lt;&gt;"VO - výzkumná organizace","","€")</f>
        <v/>
      </c>
      <c r="E87" s="229" t="str">
        <f t="shared" ref="E87:H87" si="7">IF($D$12&lt;&gt;"VO - výzkumná organizace","",PRODUCT(E67*$F$27))</f>
        <v/>
      </c>
      <c r="F87" s="229" t="str">
        <f t="shared" si="7"/>
        <v/>
      </c>
      <c r="G87" s="229" t="str">
        <f t="shared" si="7"/>
        <v/>
      </c>
      <c r="H87" s="229" t="str">
        <f t="shared" si="7"/>
        <v/>
      </c>
      <c r="I87" s="400" t="str">
        <f>IF(B87="","",SUM(E87:H87))</f>
        <v/>
      </c>
      <c r="J87" s="268"/>
      <c r="K87" s="269"/>
      <c r="L87" s="29"/>
      <c r="M87" s="1"/>
      <c r="N87" s="1"/>
      <c r="O87" s="1"/>
      <c r="P87" s="1"/>
      <c r="Q87" s="1"/>
      <c r="R87" s="1"/>
      <c r="S87" s="1"/>
      <c r="T87" s="1"/>
      <c r="U87" s="1"/>
      <c r="V87" s="1"/>
      <c r="W87" s="1"/>
      <c r="X87" s="1"/>
      <c r="Y87" s="1"/>
      <c r="Z87" s="1"/>
    </row>
    <row r="88" spans="1:26" ht="21" customHeight="1">
      <c r="A88" s="1"/>
      <c r="B88" s="499" t="s">
        <v>238</v>
      </c>
      <c r="C88" s="498"/>
      <c r="D88" s="230" t="s">
        <v>219</v>
      </c>
      <c r="E88" s="395"/>
      <c r="F88" s="395"/>
      <c r="G88" s="395"/>
      <c r="H88" s="395"/>
      <c r="I88" s="399">
        <f t="shared" ref="I88:I89" si="8">SUM(E88:H88)</f>
        <v>0</v>
      </c>
      <c r="J88" s="270"/>
      <c r="K88" s="271"/>
      <c r="L88" s="29"/>
      <c r="M88" s="1"/>
      <c r="N88" s="1"/>
      <c r="O88" s="1"/>
      <c r="P88" s="1"/>
      <c r="Q88" s="1"/>
      <c r="R88" s="1"/>
      <c r="S88" s="1"/>
      <c r="T88" s="1"/>
      <c r="U88" s="1"/>
      <c r="V88" s="1"/>
      <c r="W88" s="1"/>
      <c r="X88" s="1"/>
      <c r="Y88" s="1"/>
      <c r="Z88" s="1"/>
    </row>
    <row r="89" spans="1:26" ht="21" customHeight="1">
      <c r="A89" s="1"/>
      <c r="B89" s="497" t="s">
        <v>239</v>
      </c>
      <c r="C89" s="498"/>
      <c r="D89" s="233" t="s">
        <v>219</v>
      </c>
      <c r="E89" s="234">
        <f t="shared" ref="E89:H89" si="9">E90-E88</f>
        <v>0</v>
      </c>
      <c r="F89" s="234">
        <f t="shared" si="9"/>
        <v>0</v>
      </c>
      <c r="G89" s="234">
        <f t="shared" si="9"/>
        <v>0</v>
      </c>
      <c r="H89" s="234">
        <f t="shared" si="9"/>
        <v>0</v>
      </c>
      <c r="I89" s="400">
        <f t="shared" si="8"/>
        <v>0</v>
      </c>
      <c r="J89" s="29"/>
      <c r="K89" s="29"/>
      <c r="L89" s="29"/>
      <c r="M89" s="1"/>
      <c r="N89" s="1"/>
      <c r="O89" s="1"/>
      <c r="P89" s="1"/>
      <c r="Q89" s="1"/>
      <c r="R89" s="1"/>
      <c r="S89" s="1"/>
      <c r="T89" s="1"/>
      <c r="U89" s="1"/>
      <c r="V89" s="1"/>
      <c r="W89" s="1"/>
      <c r="X89" s="1"/>
      <c r="Y89" s="1"/>
      <c r="Z89" s="1"/>
    </row>
    <row r="90" spans="1:26" ht="21" customHeight="1">
      <c r="A90" s="1"/>
      <c r="B90" s="499" t="s">
        <v>240</v>
      </c>
      <c r="C90" s="498"/>
      <c r="D90" s="230" t="s">
        <v>219</v>
      </c>
      <c r="E90" s="227">
        <f t="shared" ref="E90:I90" si="10">E67</f>
        <v>0</v>
      </c>
      <c r="F90" s="227">
        <f t="shared" si="10"/>
        <v>0</v>
      </c>
      <c r="G90" s="227">
        <f t="shared" si="10"/>
        <v>0</v>
      </c>
      <c r="H90" s="227">
        <f t="shared" si="10"/>
        <v>0</v>
      </c>
      <c r="I90" s="399">
        <f t="shared" si="10"/>
        <v>0</v>
      </c>
      <c r="J90" s="29"/>
      <c r="K90" s="29"/>
      <c r="L90" s="29"/>
      <c r="M90" s="1"/>
      <c r="N90" s="1"/>
      <c r="O90" s="1"/>
      <c r="P90" s="1"/>
      <c r="Q90" s="1"/>
      <c r="R90" s="1"/>
      <c r="S90" s="1"/>
      <c r="T90" s="1"/>
      <c r="U90" s="1"/>
      <c r="V90" s="1"/>
      <c r="W90" s="1"/>
      <c r="X90" s="1"/>
      <c r="Y90" s="1"/>
      <c r="Z90" s="1"/>
    </row>
    <row r="91" spans="1:26" ht="3" customHeight="1">
      <c r="A91" s="1"/>
      <c r="B91" s="204"/>
      <c r="C91" s="205"/>
      <c r="D91" s="235"/>
      <c r="E91" s="236"/>
      <c r="F91" s="236"/>
      <c r="G91" s="237"/>
      <c r="H91" s="237"/>
      <c r="I91" s="238"/>
      <c r="J91" s="29"/>
      <c r="K91" s="29"/>
      <c r="L91" s="29"/>
      <c r="M91" s="1"/>
      <c r="N91" s="1"/>
      <c r="O91" s="1"/>
      <c r="P91" s="1"/>
      <c r="Q91" s="1"/>
      <c r="R91" s="1"/>
      <c r="S91" s="1"/>
      <c r="T91" s="1"/>
      <c r="U91" s="1"/>
      <c r="V91" s="1"/>
      <c r="W91" s="1"/>
      <c r="X91" s="1"/>
      <c r="Y91" s="1"/>
      <c r="Z91" s="1"/>
    </row>
    <row r="92" spans="1:26" ht="18" customHeight="1">
      <c r="A92" s="1"/>
      <c r="B92" s="490" t="s">
        <v>241</v>
      </c>
      <c r="C92" s="491"/>
      <c r="D92" s="210" t="s">
        <v>216</v>
      </c>
      <c r="E92" s="396">
        <f t="shared" ref="E92:I92" si="11">IFERROR(E88/E90,0)</f>
        <v>0</v>
      </c>
      <c r="F92" s="396">
        <f t="shared" si="11"/>
        <v>0</v>
      </c>
      <c r="G92" s="397">
        <f t="shared" si="11"/>
        <v>0</v>
      </c>
      <c r="H92" s="397">
        <f t="shared" si="11"/>
        <v>0</v>
      </c>
      <c r="I92" s="398">
        <f t="shared" si="11"/>
        <v>0</v>
      </c>
      <c r="J92" s="29"/>
      <c r="K92" s="29"/>
      <c r="L92" s="29"/>
      <c r="M92" s="1"/>
      <c r="N92" s="1"/>
      <c r="O92" s="1"/>
      <c r="P92" s="1"/>
      <c r="Q92" s="1"/>
      <c r="R92" s="1"/>
      <c r="S92" s="1"/>
      <c r="T92" s="1"/>
      <c r="U92" s="1"/>
      <c r="V92" s="1"/>
      <c r="W92" s="1"/>
      <c r="X92" s="1"/>
      <c r="Y92" s="1"/>
      <c r="Z92" s="1"/>
    </row>
    <row r="93" spans="1:26" ht="30" customHeight="1">
      <c r="A93" s="1"/>
      <c r="B93" s="29"/>
      <c r="C93" s="29"/>
      <c r="D93" s="29"/>
      <c r="E93" s="63" t="str">
        <f>IF(FP_HÚ&lt;&gt;"VO - výzkumná organizace",IF(E$88&gt;E$86,"Maximální výše podpory pro daný rok překročena",""),IF(E$88&gt;E$87,"Maximální výše podpory pro daný rok překročena",""))</f>
        <v/>
      </c>
      <c r="F93" s="63" t="str">
        <f>IF(FP_HÚ&lt;&gt;"VO - výzkumná organizace",IF(F$88&gt;F$86,"Maximální výše podpory pro daný rok překročena",""),IF(F$88&gt;F$87,"Maximální výše podpory pro daný rok překročena",""))</f>
        <v/>
      </c>
      <c r="G93" s="63" t="str">
        <f>IF(FP_HÚ&lt;&gt;"VO - výzkumná organizace",IF(G$88&gt;G$86,"Maximální výše podpory pro daný rok překročena",""),IF(G$88&gt;G$87,"Maximální výše podpory pro daný rok překročena",""))</f>
        <v/>
      </c>
      <c r="H93" s="63" t="str">
        <f>IF(FP_HÚ&lt;&gt;"VO - výzkumná organizace",IF(H$88&gt;H$86,"Maximální výše podpory pro daný rok překročena",""),IF(H$88&gt;H$87,"Maximální výše podpory pro daný rok překročena",""))</f>
        <v/>
      </c>
      <c r="I93" s="544" t="str">
        <f>IF($H$87="",IF($H$88&gt;$H$86,"  Přesáhli jste maximální možnou intenzitu podpory 
  pro daný typ subjektu dle Nařízení EK!",""),IF($H$88&gt;$H$87,"  Přesáhli jste maximální možnou intenzitu podpory
  pro daný typ subjektu dle Nařízení EK!",""))</f>
        <v/>
      </c>
      <c r="J93" s="414"/>
      <c r="K93" s="29"/>
      <c r="L93" s="29"/>
      <c r="M93" s="1"/>
      <c r="N93" s="1"/>
      <c r="O93" s="1"/>
      <c r="P93" s="1"/>
      <c r="Q93" s="1"/>
      <c r="R93" s="1"/>
      <c r="S93" s="1"/>
      <c r="T93" s="1"/>
      <c r="U93" s="1"/>
      <c r="V93" s="1"/>
      <c r="W93" s="1"/>
      <c r="X93" s="1"/>
      <c r="Y93" s="1"/>
      <c r="Z93" s="1"/>
    </row>
    <row r="94" spans="1:26" ht="31.5" customHeight="1">
      <c r="A94" s="1"/>
      <c r="B94" s="13" t="s">
        <v>269</v>
      </c>
      <c r="C94" s="29"/>
      <c r="D94" s="256">
        <f>míra_podpory</f>
        <v>0</v>
      </c>
      <c r="E94" s="500" t="str">
        <f>IF(D94&lt;=E32,"  Požadovaná podpora je v pořádku.","  Požadovaná podpora převyšuje maximální možnou podporu 
  plynoucí z podmínek programu "&amp;číselníky!AF44&amp;"!")</f>
        <v xml:space="preserve">  Požadovaná podpora je v pořádku.</v>
      </c>
      <c r="F94" s="501"/>
      <c r="G94" s="502"/>
      <c r="H94" s="257"/>
      <c r="I94" s="415"/>
      <c r="J94" s="416"/>
      <c r="K94" s="29"/>
      <c r="L94" s="29"/>
      <c r="M94" s="1"/>
      <c r="N94" s="1"/>
      <c r="O94" s="1"/>
      <c r="P94" s="1"/>
      <c r="Q94" s="1"/>
      <c r="R94" s="1"/>
      <c r="S94" s="1"/>
      <c r="T94" s="1"/>
      <c r="U94" s="1"/>
      <c r="V94" s="1"/>
      <c r="W94" s="1"/>
      <c r="X94" s="1"/>
      <c r="Y94" s="1"/>
      <c r="Z94" s="1"/>
    </row>
    <row r="95" spans="1:26" ht="12" customHeight="1">
      <c r="A95" s="1"/>
      <c r="B95" s="36"/>
      <c r="C95" s="29"/>
      <c r="D95" s="29"/>
      <c r="E95" s="29"/>
      <c r="F95" s="29"/>
      <c r="G95" s="29"/>
      <c r="H95" s="29"/>
      <c r="I95" s="29"/>
      <c r="J95" s="29"/>
      <c r="K95" s="29"/>
      <c r="L95" s="29"/>
      <c r="M95" s="1"/>
      <c r="N95" s="1"/>
      <c r="O95" s="1"/>
      <c r="P95" s="1"/>
      <c r="Q95" s="1"/>
      <c r="R95" s="1"/>
      <c r="S95" s="1"/>
      <c r="T95" s="1"/>
      <c r="U95" s="1"/>
      <c r="V95" s="1"/>
      <c r="W95" s="1"/>
      <c r="X95" s="1"/>
      <c r="Y95" s="1"/>
      <c r="Z95" s="1"/>
    </row>
    <row r="96" spans="1:26" ht="10.5" customHeight="1">
      <c r="A96" s="1"/>
      <c r="B96" s="240"/>
      <c r="C96" s="29"/>
      <c r="D96" s="244"/>
      <c r="E96" s="215"/>
      <c r="F96" s="215"/>
      <c r="G96" s="215"/>
      <c r="H96" s="215"/>
      <c r="I96" s="215"/>
      <c r="J96" s="216"/>
      <c r="K96" s="216"/>
      <c r="L96" s="243"/>
      <c r="M96" s="1"/>
      <c r="N96" s="1"/>
      <c r="O96" s="1"/>
      <c r="P96" s="1"/>
      <c r="Q96" s="1"/>
      <c r="R96" s="1"/>
      <c r="S96" s="1"/>
      <c r="T96" s="1"/>
      <c r="U96" s="1"/>
      <c r="V96" s="1"/>
      <c r="W96" s="1"/>
      <c r="X96" s="1"/>
      <c r="Y96" s="1"/>
      <c r="Z96" s="1"/>
    </row>
    <row r="97" spans="1:26" ht="44.25" customHeight="1">
      <c r="A97" s="1"/>
      <c r="B97" s="494" t="s">
        <v>270</v>
      </c>
      <c r="C97" s="402"/>
      <c r="D97" s="402"/>
      <c r="E97" s="402"/>
      <c r="F97" s="402"/>
      <c r="G97" s="402"/>
      <c r="H97" s="402"/>
      <c r="I97" s="402"/>
      <c r="J97" s="403"/>
      <c r="K97" s="9"/>
      <c r="L97" s="9"/>
      <c r="M97" s="1"/>
      <c r="N97" s="1"/>
      <c r="O97" s="1"/>
      <c r="P97" s="1"/>
      <c r="Q97" s="1"/>
      <c r="R97" s="1"/>
      <c r="S97" s="1"/>
      <c r="T97" s="1"/>
      <c r="U97" s="1"/>
      <c r="V97" s="1"/>
      <c r="W97" s="1"/>
      <c r="X97" s="1"/>
      <c r="Y97" s="1"/>
      <c r="Z97" s="1"/>
    </row>
    <row r="98" spans="1:26" ht="14.25" customHeight="1">
      <c r="A98" s="1"/>
      <c r="B98" s="494" t="s">
        <v>243</v>
      </c>
      <c r="C98" s="402"/>
      <c r="D98" s="402"/>
      <c r="E98" s="402"/>
      <c r="F98" s="402"/>
      <c r="G98" s="402"/>
      <c r="H98" s="402"/>
      <c r="I98" s="402"/>
      <c r="J98" s="403"/>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4"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02"/>
      <c r="D100" s="402"/>
      <c r="E100" s="402"/>
      <c r="F100" s="402"/>
      <c r="G100" s="402"/>
      <c r="H100" s="402"/>
      <c r="I100" s="402"/>
      <c r="J100" s="402"/>
      <c r="K100" s="402"/>
      <c r="L100" s="403"/>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1" t="s">
        <v>244</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5"/>
      <c r="C103" s="225"/>
      <c r="D103" s="225"/>
      <c r="E103" s="225"/>
      <c r="F103" s="225"/>
      <c r="G103" s="225"/>
      <c r="H103" s="225"/>
      <c r="I103" s="225"/>
      <c r="J103" s="225"/>
      <c r="K103" s="225"/>
      <c r="L103" s="10"/>
      <c r="M103" s="27"/>
      <c r="N103" s="27"/>
      <c r="O103" s="27"/>
      <c r="P103" s="27"/>
      <c r="Q103" s="27"/>
      <c r="R103" s="27"/>
      <c r="S103" s="27"/>
      <c r="T103" s="27"/>
      <c r="U103" s="27"/>
      <c r="V103" s="27"/>
      <c r="W103" s="27"/>
      <c r="X103" s="27"/>
      <c r="Y103" s="27"/>
      <c r="Z103" s="27"/>
    </row>
    <row r="104" spans="1:26" ht="15.75" customHeight="1">
      <c r="A104" s="1"/>
      <c r="B104" s="535" t="s">
        <v>245</v>
      </c>
      <c r="C104" s="245"/>
      <c r="D104" s="536" t="s">
        <v>219</v>
      </c>
      <c r="E104" s="530">
        <f t="shared" ref="E104:H104" si="12">E67*(1-E92)</f>
        <v>0</v>
      </c>
      <c r="F104" s="530">
        <f t="shared" si="12"/>
        <v>0</v>
      </c>
      <c r="G104" s="530">
        <f t="shared" si="12"/>
        <v>0</v>
      </c>
      <c r="H104" s="530">
        <f t="shared" si="12"/>
        <v>0</v>
      </c>
      <c r="I104" s="532">
        <f>SUM(E104:H105)</f>
        <v>0</v>
      </c>
      <c r="J104" s="29"/>
      <c r="K104" s="29"/>
      <c r="L104" s="109"/>
      <c r="M104" s="1"/>
      <c r="N104" s="1"/>
      <c r="O104" s="1"/>
      <c r="P104" s="1"/>
      <c r="Q104" s="1"/>
      <c r="R104" s="1"/>
      <c r="S104" s="1"/>
      <c r="T104" s="1"/>
      <c r="U104" s="1"/>
      <c r="V104" s="1"/>
      <c r="W104" s="1"/>
      <c r="X104" s="1"/>
      <c r="Y104" s="1"/>
      <c r="Z104" s="1"/>
    </row>
    <row r="105" spans="1:26" ht="13.5" customHeight="1">
      <c r="A105" s="27"/>
      <c r="B105" s="460"/>
      <c r="C105" s="245"/>
      <c r="D105" s="537"/>
      <c r="E105" s="531"/>
      <c r="F105" s="531"/>
      <c r="G105" s="531"/>
      <c r="H105" s="531"/>
      <c r="I105" s="533"/>
      <c r="J105" s="29"/>
      <c r="K105" s="29"/>
      <c r="L105" s="116"/>
      <c r="M105" s="27"/>
      <c r="N105" s="27"/>
      <c r="O105" s="27"/>
      <c r="P105" s="27"/>
      <c r="Q105" s="27"/>
      <c r="R105" s="27"/>
      <c r="S105" s="27"/>
      <c r="T105" s="27"/>
      <c r="U105" s="27"/>
      <c r="V105" s="27"/>
      <c r="W105" s="27"/>
      <c r="X105" s="27"/>
      <c r="Y105" s="27"/>
      <c r="Z105" s="27"/>
    </row>
    <row r="106" spans="1:26" ht="9" customHeight="1">
      <c r="A106" s="27"/>
      <c r="B106" s="225"/>
      <c r="C106" s="245"/>
      <c r="D106" s="225"/>
      <c r="E106" s="225"/>
      <c r="F106" s="225"/>
      <c r="G106" s="225"/>
      <c r="H106" s="225"/>
      <c r="I106" s="225"/>
      <c r="J106" s="225"/>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246</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46"/>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247</v>
      </c>
      <c r="C110" s="29"/>
      <c r="D110" s="247" t="s">
        <v>248</v>
      </c>
      <c r="E110" s="248">
        <f>$I$67</f>
        <v>0</v>
      </c>
      <c r="F110" s="29"/>
      <c r="G110" s="29"/>
      <c r="H110" s="247" t="s">
        <v>249</v>
      </c>
      <c r="I110" s="248">
        <f>$I$88</f>
        <v>0</v>
      </c>
      <c r="J110" s="24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9" hidden="1" customHeight="1">
      <c r="A112" s="27"/>
      <c r="B112" s="272"/>
      <c r="C112" s="245"/>
      <c r="D112" s="273"/>
      <c r="E112" s="274"/>
      <c r="F112" s="274"/>
      <c r="G112" s="274"/>
      <c r="H112" s="275"/>
      <c r="I112" s="276"/>
      <c r="J112" s="29"/>
      <c r="K112" s="29"/>
      <c r="L112" s="116"/>
      <c r="M112" s="27"/>
      <c r="N112" s="27"/>
      <c r="O112" s="27"/>
      <c r="P112" s="27"/>
      <c r="Q112" s="27"/>
      <c r="R112" s="27"/>
      <c r="S112" s="27"/>
      <c r="T112" s="27"/>
      <c r="U112" s="27"/>
      <c r="V112" s="27"/>
      <c r="W112" s="27"/>
      <c r="X112" s="27"/>
      <c r="Y112" s="27"/>
      <c r="Z112" s="27"/>
    </row>
    <row r="113" spans="1:26" ht="15.75" customHeight="1">
      <c r="A113" s="1"/>
      <c r="B113" s="75"/>
      <c r="C113" s="75"/>
      <c r="D113" s="75"/>
      <c r="E113" s="75"/>
      <c r="F113" s="75"/>
      <c r="G113" s="75"/>
      <c r="H113" s="75"/>
      <c r="I113" s="75"/>
      <c r="J113" s="75"/>
      <c r="K113" s="75"/>
      <c r="L113" s="75"/>
      <c r="M113" s="1"/>
      <c r="N113" s="1"/>
      <c r="O113" s="1"/>
      <c r="P113" s="1"/>
      <c r="Q113" s="1"/>
      <c r="R113" s="1"/>
      <c r="S113" s="1"/>
      <c r="T113" s="1"/>
      <c r="U113" s="1"/>
      <c r="V113" s="1"/>
      <c r="W113" s="1"/>
      <c r="X113" s="1"/>
      <c r="Y113" s="1"/>
      <c r="Z113" s="1"/>
    </row>
    <row r="114" spans="1:26" ht="15.75" customHeight="1">
      <c r="A114" s="1"/>
      <c r="B114" s="277"/>
      <c r="C114" s="277"/>
      <c r="D114" s="277"/>
      <c r="E114" s="277"/>
      <c r="F114" s="277"/>
      <c r="G114" s="277"/>
      <c r="H114" s="277"/>
      <c r="I114" s="277"/>
      <c r="J114" s="277"/>
      <c r="K114" s="110"/>
      <c r="L114" s="75"/>
      <c r="M114" s="1"/>
      <c r="N114" s="1"/>
      <c r="O114" s="1"/>
      <c r="P114" s="1"/>
      <c r="Q114" s="1"/>
      <c r="R114" s="1"/>
      <c r="S114" s="1"/>
      <c r="T114" s="1"/>
      <c r="U114" s="1"/>
      <c r="V114" s="1"/>
      <c r="W114" s="1"/>
      <c r="X114" s="1"/>
      <c r="Y114" s="1"/>
      <c r="Z114" s="1"/>
    </row>
    <row r="115" spans="1:26" ht="15.75" customHeight="1">
      <c r="A115" s="1"/>
      <c r="B115" s="278"/>
      <c r="C115" s="278"/>
      <c r="D115" s="278"/>
      <c r="E115" s="278"/>
      <c r="F115" s="278"/>
      <c r="G115" s="278"/>
      <c r="H115" s="278"/>
      <c r="I115" s="278"/>
      <c r="J115" s="545" t="str">
        <f>Pokyny!E50</f>
        <v xml:space="preserve"> Verze 1: červenec 2026</v>
      </c>
      <c r="K115" s="437"/>
      <c r="L115" s="75"/>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11"/>
      <c r="L116" s="75"/>
      <c r="M116" s="1"/>
      <c r="N116" s="1"/>
      <c r="O116" s="1"/>
      <c r="P116" s="1"/>
      <c r="Q116" s="1"/>
      <c r="R116" s="1"/>
      <c r="S116" s="1"/>
      <c r="T116" s="1"/>
      <c r="U116" s="1"/>
      <c r="V116" s="1"/>
      <c r="W116" s="1"/>
      <c r="X116" s="1"/>
      <c r="Y116" s="1"/>
      <c r="Z116" s="1"/>
    </row>
    <row r="117" spans="1:26" ht="15.75" customHeight="1">
      <c r="A117" s="1"/>
      <c r="B117" s="74"/>
      <c r="C117" s="74"/>
      <c r="D117" s="74"/>
      <c r="E117" s="74"/>
      <c r="F117" s="74"/>
      <c r="G117" s="74"/>
      <c r="H117" s="74"/>
      <c r="I117" s="74"/>
      <c r="J117" s="74"/>
      <c r="K117" s="250"/>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75"/>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75"/>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467" t="s">
        <v>271</v>
      </c>
      <c r="K121" s="455"/>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Z1cc0HEPwmGTycuVmkHdJ/4U0aLNtMSsONdDcEXw0LQ1/j57rf2bBjCNjOcIN8u48z4nss0/+UAqJ8Y6URFNlw==" saltValue="fFT4vgHEJFUitDskxuPCYg==" spinCount="100000" sheet="1" selectLockedCells="1"/>
  <mergeCells count="63">
    <mergeCell ref="J121:K121"/>
    <mergeCell ref="I93:J94"/>
    <mergeCell ref="E94:G94"/>
    <mergeCell ref="B97:J97"/>
    <mergeCell ref="B98:J98"/>
    <mergeCell ref="B100:L100"/>
    <mergeCell ref="B104:B105"/>
    <mergeCell ref="D104:D105"/>
    <mergeCell ref="I104:I105"/>
    <mergeCell ref="E104:E105"/>
    <mergeCell ref="F104:F105"/>
    <mergeCell ref="G104:G105"/>
    <mergeCell ref="H104:H105"/>
    <mergeCell ref="J115:K115"/>
    <mergeCell ref="B3:G3"/>
    <mergeCell ref="B6:K6"/>
    <mergeCell ref="D8:F8"/>
    <mergeCell ref="F10:H10"/>
    <mergeCell ref="D12:E12"/>
    <mergeCell ref="B14:B15"/>
    <mergeCell ref="D14:D15"/>
    <mergeCell ref="E14:F15"/>
    <mergeCell ref="B17:H17"/>
    <mergeCell ref="B18:L18"/>
    <mergeCell ref="B21:B22"/>
    <mergeCell ref="G27:H27"/>
    <mergeCell ref="B30:D30"/>
    <mergeCell ref="B37:G37"/>
    <mergeCell ref="B38:G38"/>
    <mergeCell ref="B40:C40"/>
    <mergeCell ref="B41:C41"/>
    <mergeCell ref="B42:C42"/>
    <mergeCell ref="B44:C44"/>
    <mergeCell ref="B45:C45"/>
    <mergeCell ref="B46:C46"/>
    <mergeCell ref="B51:H51"/>
    <mergeCell ref="B52:H52"/>
    <mergeCell ref="B53:H53"/>
    <mergeCell ref="B56:L56"/>
    <mergeCell ref="B58:L58"/>
    <mergeCell ref="B60:C60"/>
    <mergeCell ref="B61:C61"/>
    <mergeCell ref="B62:C62"/>
    <mergeCell ref="B63:C63"/>
    <mergeCell ref="B64:C64"/>
    <mergeCell ref="B65:C65"/>
    <mergeCell ref="B67:C67"/>
    <mergeCell ref="J67:K67"/>
    <mergeCell ref="J69:K69"/>
    <mergeCell ref="J86:K86"/>
    <mergeCell ref="B87:C87"/>
    <mergeCell ref="D71:G71"/>
    <mergeCell ref="D73:G73"/>
    <mergeCell ref="B75:J76"/>
    <mergeCell ref="B78:H78"/>
    <mergeCell ref="J78:K78"/>
    <mergeCell ref="B88:C88"/>
    <mergeCell ref="B89:C89"/>
    <mergeCell ref="B90:C90"/>
    <mergeCell ref="B92:C92"/>
    <mergeCell ref="B83:H83"/>
    <mergeCell ref="B85:C85"/>
    <mergeCell ref="B86:C86"/>
  </mergeCells>
  <conditionalFormatting sqref="E32">
    <cfRule type="notContainsBlanks" dxfId="23" priority="1">
      <formula>LEN(TRIM(E32))&gt;0</formula>
    </cfRule>
  </conditionalFormatting>
  <conditionalFormatting sqref="D71">
    <cfRule type="containsText" dxfId="22" priority="2" operator="containsText" text="překročily">
      <formula>NOT(ISERROR(SEARCH(("překročily"),(D71))))</formula>
    </cfRule>
  </conditionalFormatting>
  <conditionalFormatting sqref="D71">
    <cfRule type="containsText" dxfId="21" priority="3" operator="containsText" text="v pořádku">
      <formula>NOT(ISERROR(SEARCH(("v pořádku"),(D71))))</formula>
    </cfRule>
  </conditionalFormatting>
  <conditionalFormatting sqref="D71">
    <cfRule type="containsBlanks" dxfId="20" priority="4">
      <formula>LEN(TRIM(D71))=0</formula>
    </cfRule>
  </conditionalFormatting>
  <conditionalFormatting sqref="E94">
    <cfRule type="containsText" dxfId="19" priority="5" operator="containsText" text="převyšuje">
      <formula>NOT(ISERROR(SEARCH(("převyšuje"),(E94))))</formula>
    </cfRule>
  </conditionalFormatting>
  <conditionalFormatting sqref="E94">
    <cfRule type="containsText" dxfId="18" priority="6" operator="containsText" text="v pořádku">
      <formula>NOT(ISERROR(SEARCH(("v pořádku"),(E94))))</formula>
    </cfRule>
  </conditionalFormatting>
  <conditionalFormatting sqref="E94:G94">
    <cfRule type="containsBlanks" dxfId="17" priority="7">
      <formula>LEN(TRIM(E94))=0</formula>
    </cfRule>
  </conditionalFormatting>
  <conditionalFormatting sqref="D8:F8">
    <cfRule type="containsBlanks" dxfId="16" priority="8">
      <formula>LEN(TRIM(D8))=0</formula>
    </cfRule>
  </conditionalFormatting>
  <conditionalFormatting sqref="D8:F8">
    <cfRule type="containsText" dxfId="15" priority="9" operator="containsText" text="chybí">
      <formula>NOT(ISERROR(SEARCH(("chybí"),(D8))))</formula>
    </cfRule>
  </conditionalFormatting>
  <conditionalFormatting sqref="D12">
    <cfRule type="containsText" dxfId="14" priority="10" operator="containsText" text="chybí">
      <formula>NOT(ISERROR(SEARCH(("chybí"),(D12))))</formula>
    </cfRule>
  </conditionalFormatting>
  <conditionalFormatting sqref="D94">
    <cfRule type="notContainsBlanks" dxfId="13" priority="11">
      <formula>LEN(TRIM(D94))&gt;0</formula>
    </cfRule>
  </conditionalFormatting>
  <conditionalFormatting sqref="D12:E12">
    <cfRule type="notContainsText" dxfId="12" priority="12" operator="notContains" text="Chybí">
      <formula>ISERROR(SEARCH(("Chybí"),(D12)))</formula>
    </cfRule>
  </conditionalFormatting>
  <conditionalFormatting sqref="D73">
    <cfRule type="containsText" dxfId="11" priority="13" operator="containsText" text="překročena">
      <formula>NOT(ISERROR(SEARCH(("překročena"),(D73))))</formula>
    </cfRule>
  </conditionalFormatting>
  <conditionalFormatting sqref="D73">
    <cfRule type="containsText" dxfId="10" priority="14" operator="containsText" text="v pořádku">
      <formula>NOT(ISERROR(SEARCH(("v pořádku"),(D73))))</formula>
    </cfRule>
  </conditionalFormatting>
  <conditionalFormatting sqref="D71 D73">
    <cfRule type="containsText" dxfId="9" priority="15" operator="containsText" text="relevantní">
      <formula>NOT(ISERROR(SEARCH(("relevantní"),(D71))))</formula>
    </cfRule>
  </conditionalFormatting>
  <conditionalFormatting sqref="E96">
    <cfRule type="containsText" dxfId="8" priority="16" operator="containsText" text="převyšuje">
      <formula>NOT(ISERROR(SEARCH(("převyšuje"),(E96))))</formula>
    </cfRule>
  </conditionalFormatting>
  <conditionalFormatting sqref="E96">
    <cfRule type="containsText" dxfId="7" priority="17" operator="containsText" text="v pořádku">
      <formula>NOT(ISERROR(SEARCH(("v pořádku"),(E96))))</formula>
    </cfRule>
  </conditionalFormatting>
  <conditionalFormatting sqref="D96">
    <cfRule type="notContainsBlanks" dxfId="6" priority="18">
      <formula>LEN(TRIM(D96))&gt;0</formula>
    </cfRule>
  </conditionalFormatting>
  <conditionalFormatting sqref="D96">
    <cfRule type="containsBlanks" dxfId="5" priority="19">
      <formula>LEN(TRIM(D96))=0</formula>
    </cfRule>
  </conditionalFormatting>
  <conditionalFormatting sqref="E96">
    <cfRule type="containsText" dxfId="4" priority="20" operator="containsText" text="Pro kontrolu">
      <formula>NOT(ISERROR(SEARCH(("Pro kontrolu"),(E96))))</formula>
    </cfRule>
  </conditionalFormatting>
  <conditionalFormatting sqref="E93:H93">
    <cfRule type="containsText" dxfId="3" priority="21" operator="containsText" text="Maximální">
      <formula>NOT(ISERROR(SEARCH(("Maximální"),(E93))))</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9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9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9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900-000006000000}">
      <formula1>IF($G$87="",$G$86,$G$67)</formula1>
    </dataValidation>
  </dataValidations>
  <hyperlinks>
    <hyperlink ref="B57" r:id="rId1" xr:uid="{00000000-0004-0000-09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ostí rozevíracího seznamu." xr:uid="{00000000-0002-0000-0900-000003000000}">
          <x14:formula1>
            <xm:f>číselníky!$Z$15:$Z$17</xm:f>
          </x14:formula1>
          <xm:sqref>D49</xm:sqref>
        </x14:dataValidation>
        <x14:dataValidation type="list" allowBlank="1" showInputMessage="1" showErrorMessage="1" prompt="Vyberte z možností rozevíracího seznamu." xr:uid="{00000000-0002-0000-0900-000004000000}">
          <x14:formula1>
            <xm:f>číselníky!$Z$11:$Z$12</xm:f>
          </x14:formula1>
          <xm:sqref>D14</xm:sqref>
        </x14:dataValidation>
        <x14:dataValidation type="list" allowBlank="1" showInputMessage="1" showErrorMessage="1" prompt="Vyberte z možností rozevíracího seznamu." xr:uid="{00000000-0002-0000-0900-000005000000}">
          <x14:formula1>
            <xm:f>číselníky!$Z$16:$Z$17</xm:f>
          </x14:formula1>
          <xm:sqref>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F8F8F8"/>
    <outlinePr summaryBelow="0" summaryRight="0"/>
  </sheetPr>
  <dimension ref="A1:Z1000"/>
  <sheetViews>
    <sheetView showGridLines="0" zoomScaleNormal="100" workbookViewId="0">
      <selection activeCell="E4" sqref="E4"/>
    </sheetView>
  </sheetViews>
  <sheetFormatPr defaultColWidth="14.42578125" defaultRowHeight="15" customHeight="1"/>
  <cols>
    <col min="1" max="1" width="5.5703125" customWidth="1"/>
    <col min="2" max="2" width="55.5703125" customWidth="1"/>
    <col min="3" max="8" width="20" customWidth="1"/>
    <col min="9" max="9" width="0.140625" customWidth="1"/>
    <col min="10" max="10" width="2.28515625" customWidth="1"/>
    <col min="11" max="11" width="14.85546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272</v>
      </c>
      <c r="C3" s="525"/>
      <c r="D3" s="525"/>
      <c r="E3" s="525"/>
      <c r="F3" s="526"/>
      <c r="G3" s="107"/>
      <c r="H3" s="1"/>
      <c r="I3" s="1"/>
      <c r="J3" s="1"/>
      <c r="K3" s="27"/>
      <c r="L3" s="27"/>
      <c r="M3" s="1"/>
      <c r="N3" s="1"/>
      <c r="O3" s="1"/>
      <c r="P3" s="1"/>
      <c r="Q3" s="1"/>
      <c r="R3" s="1"/>
      <c r="S3" s="1"/>
      <c r="T3" s="1"/>
      <c r="U3" s="1"/>
      <c r="V3" s="1"/>
      <c r="W3" s="1"/>
      <c r="X3" s="1"/>
      <c r="Y3" s="1"/>
      <c r="Z3" s="1"/>
    </row>
    <row r="4" spans="1:26" ht="15" customHeight="1">
      <c r="A4" s="1"/>
      <c r="B4" s="1"/>
      <c r="C4" s="1"/>
      <c r="D4" s="1"/>
      <c r="E4" s="1"/>
      <c r="F4" s="1"/>
      <c r="G4" s="1"/>
      <c r="H4" s="1"/>
      <c r="I4" s="1"/>
      <c r="J4" s="1"/>
      <c r="K4" s="27"/>
      <c r="L4" s="27"/>
      <c r="M4" s="1"/>
      <c r="N4" s="1"/>
      <c r="O4" s="1"/>
      <c r="P4" s="1"/>
      <c r="Q4" s="1"/>
      <c r="R4" s="1"/>
      <c r="S4" s="1"/>
      <c r="T4" s="1"/>
      <c r="U4" s="1"/>
      <c r="V4" s="1"/>
      <c r="W4" s="1"/>
      <c r="X4" s="1"/>
      <c r="Y4" s="1"/>
      <c r="Z4" s="1"/>
    </row>
    <row r="5" spans="1:26" ht="15" customHeight="1">
      <c r="A5" s="1"/>
      <c r="B5" s="1"/>
      <c r="C5" s="1"/>
      <c r="D5" s="1"/>
      <c r="E5" s="1"/>
      <c r="F5" s="1"/>
      <c r="G5" s="1"/>
      <c r="H5" s="1"/>
      <c r="I5" s="1"/>
      <c r="J5" s="1"/>
      <c r="K5" s="27"/>
      <c r="L5" s="27"/>
      <c r="M5" s="1"/>
      <c r="N5" s="1"/>
      <c r="O5" s="1"/>
      <c r="P5" s="1"/>
      <c r="Q5" s="1"/>
      <c r="R5" s="1"/>
      <c r="S5" s="1"/>
      <c r="T5" s="1"/>
      <c r="U5" s="1"/>
      <c r="V5" s="1"/>
      <c r="W5" s="1"/>
      <c r="X5" s="1"/>
      <c r="Y5" s="1"/>
      <c r="Z5" s="1"/>
    </row>
    <row r="6" spans="1:26" ht="24" customHeight="1">
      <c r="A6" s="1"/>
      <c r="B6" s="546" t="s">
        <v>273</v>
      </c>
      <c r="C6" s="402"/>
      <c r="D6" s="402"/>
      <c r="E6" s="402"/>
      <c r="F6" s="402"/>
      <c r="G6" s="402"/>
      <c r="H6" s="402"/>
      <c r="I6" s="402"/>
      <c r="J6" s="403"/>
      <c r="K6" s="279"/>
      <c r="L6" s="279"/>
      <c r="M6" s="1"/>
      <c r="N6" s="1"/>
      <c r="O6" s="1"/>
      <c r="P6" s="1"/>
      <c r="Q6" s="1"/>
      <c r="R6" s="1"/>
      <c r="S6" s="1"/>
      <c r="T6" s="1"/>
      <c r="U6" s="1"/>
      <c r="V6" s="1"/>
      <c r="W6" s="1"/>
      <c r="X6" s="1"/>
      <c r="Y6" s="1"/>
      <c r="Z6" s="1"/>
    </row>
    <row r="7" spans="1:26" ht="15" customHeight="1">
      <c r="A7" s="1"/>
      <c r="B7" s="1"/>
      <c r="C7" s="1"/>
      <c r="D7" s="1"/>
      <c r="E7" s="1"/>
      <c r="F7" s="1"/>
      <c r="G7" s="1"/>
      <c r="H7" s="1"/>
      <c r="I7" s="1"/>
      <c r="J7" s="1"/>
      <c r="K7" s="27"/>
      <c r="L7" s="27"/>
      <c r="M7" s="1"/>
      <c r="N7" s="1"/>
      <c r="O7" s="1"/>
      <c r="P7" s="1"/>
      <c r="Q7" s="1"/>
      <c r="R7" s="1"/>
      <c r="S7" s="1"/>
      <c r="T7" s="1"/>
      <c r="U7" s="1"/>
      <c r="V7" s="1"/>
      <c r="W7" s="1"/>
      <c r="X7" s="1"/>
      <c r="Y7" s="1"/>
      <c r="Z7" s="1"/>
    </row>
    <row r="8" spans="1:26" ht="15.75" customHeight="1">
      <c r="A8" s="1"/>
      <c r="B8" s="384" t="s">
        <v>1934</v>
      </c>
      <c r="C8" s="91"/>
      <c r="D8" s="91"/>
      <c r="E8" s="91"/>
      <c r="F8" s="91"/>
      <c r="G8" s="91"/>
      <c r="H8" s="280"/>
      <c r="I8" s="27"/>
      <c r="J8" s="27"/>
      <c r="K8" s="27"/>
      <c r="L8" s="27"/>
    </row>
    <row r="9" spans="1:26" ht="6" customHeight="1">
      <c r="A9" s="1"/>
      <c r="B9" s="47"/>
      <c r="C9" s="29"/>
      <c r="D9" s="29"/>
      <c r="E9" s="29"/>
      <c r="F9" s="29"/>
      <c r="G9" s="29"/>
      <c r="H9" s="29"/>
      <c r="I9" s="8"/>
      <c r="J9" s="8"/>
      <c r="K9" s="27"/>
      <c r="L9" s="27"/>
      <c r="M9" s="1"/>
      <c r="N9" s="1"/>
      <c r="O9" s="1"/>
      <c r="P9" s="1"/>
      <c r="Q9" s="1"/>
      <c r="R9" s="1"/>
      <c r="S9" s="1"/>
      <c r="T9" s="1"/>
      <c r="U9" s="1"/>
      <c r="V9" s="1"/>
      <c r="W9" s="1"/>
      <c r="X9" s="1"/>
      <c r="Y9" s="1"/>
      <c r="Z9" s="1"/>
    </row>
    <row r="10" spans="1:26" ht="45" customHeight="1">
      <c r="A10" s="1"/>
      <c r="B10" s="168" t="s">
        <v>274</v>
      </c>
      <c r="C10" s="281" t="s">
        <v>275</v>
      </c>
      <c r="D10" s="282">
        <f>'Finanční plán hl. uchazeče'!E32</f>
        <v>0.8</v>
      </c>
      <c r="E10" s="29"/>
      <c r="F10" s="29"/>
      <c r="G10" s="281" t="s">
        <v>276</v>
      </c>
      <c r="H10" s="283">
        <f>míra_podpory</f>
        <v>0</v>
      </c>
      <c r="I10" s="8"/>
      <c r="J10" s="8"/>
      <c r="K10" s="547" t="str">
        <f>IF($H$10&gt;$D$10,"Požadovaná podpora převyšuje maximální možnou podporu plynoucí z podmínek programu "&amp;číselníky!AF44&amp;"! 
Opravte prosím zadané částky.","")</f>
        <v/>
      </c>
      <c r="L10" s="402"/>
      <c r="M10" s="402"/>
      <c r="N10" s="403"/>
    </row>
    <row r="11" spans="1:26" ht="15" customHeight="1">
      <c r="A11" s="1"/>
      <c r="B11" s="29"/>
      <c r="C11" s="29"/>
      <c r="D11" s="29"/>
      <c r="E11" s="29"/>
      <c r="F11" s="29"/>
      <c r="G11" s="29"/>
      <c r="H11" s="29"/>
      <c r="I11" s="8"/>
      <c r="J11" s="8"/>
    </row>
    <row r="12" spans="1:26" ht="15" customHeight="1">
      <c r="A12" s="27"/>
      <c r="B12" s="10"/>
      <c r="C12" s="10"/>
      <c r="D12" s="10"/>
      <c r="E12" s="10"/>
      <c r="F12" s="10"/>
      <c r="G12" s="10"/>
      <c r="H12" s="10"/>
      <c r="I12" s="27"/>
      <c r="J12" s="27"/>
      <c r="K12" s="27"/>
      <c r="L12" s="27"/>
      <c r="M12" s="27"/>
      <c r="N12" s="27"/>
      <c r="O12" s="27"/>
      <c r="P12" s="27"/>
      <c r="Q12" s="27"/>
      <c r="R12" s="27"/>
      <c r="S12" s="27"/>
      <c r="T12" s="27"/>
      <c r="U12" s="27"/>
      <c r="V12" s="27"/>
      <c r="W12" s="27"/>
      <c r="X12" s="27"/>
      <c r="Y12" s="27"/>
      <c r="Z12" s="27"/>
    </row>
    <row r="13" spans="1:26" ht="15.75" customHeight="1">
      <c r="A13" s="1"/>
      <c r="B13" s="41" t="s">
        <v>160</v>
      </c>
      <c r="C13" s="22"/>
      <c r="D13" s="22"/>
      <c r="E13" s="22"/>
      <c r="F13" s="22"/>
      <c r="G13" s="22"/>
      <c r="H13" s="22"/>
      <c r="I13" s="27"/>
      <c r="J13" s="27"/>
    </row>
    <row r="14" spans="1:26" ht="15" customHeight="1">
      <c r="A14" s="1"/>
      <c r="B14" s="47"/>
      <c r="C14" s="29"/>
      <c r="D14" s="29"/>
      <c r="E14" s="29"/>
      <c r="F14" s="29"/>
      <c r="G14" s="29"/>
      <c r="H14" s="29"/>
      <c r="I14" s="8"/>
      <c r="J14" s="8"/>
      <c r="K14" s="1"/>
      <c r="L14" s="1"/>
      <c r="M14" s="1"/>
      <c r="N14" s="1"/>
      <c r="O14" s="1"/>
      <c r="P14" s="1"/>
      <c r="Q14" s="1"/>
      <c r="R14" s="1"/>
      <c r="S14" s="1"/>
      <c r="T14" s="1"/>
      <c r="U14" s="1"/>
      <c r="V14" s="1"/>
      <c r="W14" s="1"/>
      <c r="X14" s="1"/>
      <c r="Y14" s="1"/>
      <c r="Z14" s="1"/>
    </row>
    <row r="15" spans="1:26" ht="15.75" customHeight="1">
      <c r="A15" s="1"/>
      <c r="B15" s="170" t="s">
        <v>209</v>
      </c>
      <c r="C15" s="170" t="s">
        <v>210</v>
      </c>
      <c r="D15" s="170" t="s">
        <v>211</v>
      </c>
      <c r="E15" s="170" t="s">
        <v>212</v>
      </c>
      <c r="F15" s="170" t="s">
        <v>213</v>
      </c>
      <c r="G15" s="170" t="s">
        <v>214</v>
      </c>
      <c r="H15" s="170" t="s">
        <v>227</v>
      </c>
      <c r="I15" s="8"/>
      <c r="J15" s="8"/>
    </row>
    <row r="16" spans="1:26" ht="21" customHeight="1">
      <c r="A16" s="1"/>
      <c r="B16" s="284" t="s">
        <v>228</v>
      </c>
      <c r="C16" s="285" t="s">
        <v>219</v>
      </c>
      <c r="D16" s="286">
        <f>'Finanční plán hl. uchazeče'!E61+'Finanční plán d. účastníka 1'!E61+'Finanční plán d. účastníka 2'!E61</f>
        <v>0</v>
      </c>
      <c r="E16" s="286">
        <f>'Finanční plán hl. uchazeče'!F61+'Finanční plán d. účastníka 1'!F61+'Finanční plán d. účastníka 2'!F61</f>
        <v>0</v>
      </c>
      <c r="F16" s="286">
        <f>'Finanční plán hl. uchazeče'!G61+'Finanční plán d. účastníka 1'!G61+'Finanční plán d. účastníka 2'!G61</f>
        <v>0</v>
      </c>
      <c r="G16" s="286">
        <f>'Finanční plán hl. uchazeče'!H61+'Finanční plán d. účastníka 1'!H61+'Finanční plán d. účastníka 2'!H61</f>
        <v>0</v>
      </c>
      <c r="H16" s="201">
        <f t="shared" ref="H16:H20" si="0">SUM(D16:G16)</f>
        <v>0</v>
      </c>
      <c r="I16" s="8"/>
      <c r="J16" s="8"/>
    </row>
    <row r="17" spans="1:26" ht="21" customHeight="1">
      <c r="A17" s="1"/>
      <c r="B17" s="287" t="s">
        <v>229</v>
      </c>
      <c r="C17" s="173" t="s">
        <v>219</v>
      </c>
      <c r="D17" s="288">
        <f>'Finanční plán hl. uchazeče'!E62+'Finanční plán d. účastníka 1'!E62+'Finanční plán d. účastníka 2'!E62</f>
        <v>0</v>
      </c>
      <c r="E17" s="288">
        <f>'Finanční plán hl. uchazeče'!F62+'Finanční plán d. účastníka 1'!F62+'Finanční plán d. účastníka 2'!F62</f>
        <v>0</v>
      </c>
      <c r="F17" s="288">
        <f>'Finanční plán hl. uchazeče'!G62+'Finanční plán d. účastníka 1'!G62+'Finanční plán d. účastníka 2'!G62</f>
        <v>0</v>
      </c>
      <c r="G17" s="288">
        <f>'Finanční plán hl. uchazeče'!H62+'Finanční plán d. účastníka 1'!H62+'Finanční plán d. účastníka 2'!H62</f>
        <v>0</v>
      </c>
      <c r="H17" s="289">
        <f t="shared" si="0"/>
        <v>0</v>
      </c>
      <c r="I17" s="8"/>
      <c r="J17" s="8"/>
    </row>
    <row r="18" spans="1:26" ht="21" customHeight="1">
      <c r="A18" s="1"/>
      <c r="B18" s="284" t="s">
        <v>230</v>
      </c>
      <c r="C18" s="285" t="s">
        <v>219</v>
      </c>
      <c r="D18" s="286">
        <f>'Finanční plán hl. uchazeče'!E63+'Finanční plán d. účastníka 1'!E63+'Finanční plán d. účastníka 2'!E63</f>
        <v>0</v>
      </c>
      <c r="E18" s="286">
        <f>'Finanční plán hl. uchazeče'!F63+'Finanční plán d. účastníka 1'!F63+'Finanční plán d. účastníka 2'!F63</f>
        <v>0</v>
      </c>
      <c r="F18" s="286">
        <f>'Finanční plán hl. uchazeče'!G63+'Finanční plán d. účastníka 1'!G63+'Finanční plán d. účastníka 2'!G63</f>
        <v>0</v>
      </c>
      <c r="G18" s="286">
        <f>'Finanční plán hl. uchazeče'!H63+'Finanční plán d. účastníka 1'!H63+'Finanční plán d. účastníka 2'!H63</f>
        <v>0</v>
      </c>
      <c r="H18" s="201">
        <f t="shared" si="0"/>
        <v>0</v>
      </c>
      <c r="I18" s="8"/>
      <c r="J18" s="8"/>
    </row>
    <row r="19" spans="1:26" ht="21" customHeight="1">
      <c r="A19" s="1"/>
      <c r="B19" s="287" t="s">
        <v>277</v>
      </c>
      <c r="C19" s="173" t="s">
        <v>219</v>
      </c>
      <c r="D19" s="288">
        <f>'Finanční plán hl. uchazeče'!E64+'Finanční plán d. účastníka 1'!E64+'Finanční plán d. účastníka 2'!E64</f>
        <v>0</v>
      </c>
      <c r="E19" s="288">
        <f>'Finanční plán hl. uchazeče'!F64+'Finanční plán d. účastníka 1'!F64+'Finanční plán d. účastníka 2'!F64</f>
        <v>0</v>
      </c>
      <c r="F19" s="288">
        <f>'Finanční plán hl. uchazeče'!G64+'Finanční plán d. účastníka 1'!G64+'Finanční plán d. účastníka 2'!G64</f>
        <v>0</v>
      </c>
      <c r="G19" s="288">
        <f>'Finanční plán hl. uchazeče'!H64+'Finanční plán d. účastníka 1'!H64+'Finanční plán d. účastníka 2'!H64</f>
        <v>0</v>
      </c>
      <c r="H19" s="290">
        <f t="shared" si="0"/>
        <v>0</v>
      </c>
      <c r="I19" s="8"/>
      <c r="J19" s="8"/>
    </row>
    <row r="20" spans="1:26" ht="21" customHeight="1">
      <c r="A20" s="1"/>
      <c r="B20" s="291" t="s">
        <v>232</v>
      </c>
      <c r="C20" s="200" t="s">
        <v>219</v>
      </c>
      <c r="D20" s="286">
        <f>'Finanční plán hl. uchazeče'!E65+'Finanční plán d. účastníka 1'!E65+'Finanční plán d. účastníka 2'!E65</f>
        <v>0</v>
      </c>
      <c r="E20" s="286">
        <f>'Finanční plán hl. uchazeče'!F65+'Finanční plán d. účastníka 1'!F65+'Finanční plán d. účastníka 2'!F65</f>
        <v>0</v>
      </c>
      <c r="F20" s="286">
        <f>'Finanční plán hl. uchazeče'!G65+'Finanční plán d. účastníka 1'!G65+'Finanční plán d. účastníka 2'!G65</f>
        <v>0</v>
      </c>
      <c r="G20" s="286">
        <f>'Finanční plán hl. uchazeče'!H65+'Finanční plán d. účastníka 1'!H65+'Finanční plán d. účastníka 2'!H65</f>
        <v>0</v>
      </c>
      <c r="H20" s="292">
        <f t="shared" si="0"/>
        <v>0</v>
      </c>
      <c r="I20" s="8"/>
      <c r="J20" s="8"/>
    </row>
    <row r="21" spans="1:26" ht="2.25" customHeight="1">
      <c r="A21" s="1"/>
      <c r="B21" s="293"/>
      <c r="C21" s="294"/>
      <c r="D21" s="295"/>
      <c r="E21" s="295"/>
      <c r="F21" s="295"/>
      <c r="G21" s="296"/>
      <c r="H21" s="297"/>
      <c r="I21" s="8"/>
      <c r="J21" s="8"/>
      <c r="K21" s="1"/>
      <c r="L21" s="1"/>
      <c r="M21" s="1"/>
      <c r="N21" s="1"/>
      <c r="O21" s="1"/>
      <c r="P21" s="1"/>
      <c r="Q21" s="1"/>
      <c r="R21" s="1"/>
      <c r="S21" s="1"/>
      <c r="T21" s="1"/>
      <c r="U21" s="1"/>
      <c r="V21" s="1"/>
      <c r="W21" s="1"/>
      <c r="X21" s="1"/>
      <c r="Y21" s="1"/>
      <c r="Z21" s="1"/>
    </row>
    <row r="22" spans="1:26" ht="18" customHeight="1">
      <c r="A22" s="1"/>
      <c r="B22" s="298" t="s">
        <v>160</v>
      </c>
      <c r="C22" s="210" t="s">
        <v>219</v>
      </c>
      <c r="D22" s="211">
        <f t="shared" ref="D22:H22" si="1">SUM(D16:D20)</f>
        <v>0</v>
      </c>
      <c r="E22" s="211">
        <f t="shared" si="1"/>
        <v>0</v>
      </c>
      <c r="F22" s="211">
        <f t="shared" si="1"/>
        <v>0</v>
      </c>
      <c r="G22" s="211">
        <f t="shared" si="1"/>
        <v>0</v>
      </c>
      <c r="H22" s="299">
        <f t="shared" si="1"/>
        <v>0</v>
      </c>
      <c r="I22" s="8"/>
      <c r="J22" s="8"/>
    </row>
    <row r="23" spans="1:26" ht="15.75" customHeight="1">
      <c r="A23" s="1"/>
      <c r="B23" s="29"/>
      <c r="C23" s="29"/>
      <c r="D23" s="29"/>
      <c r="E23" s="29"/>
      <c r="F23" s="29"/>
      <c r="G23" s="29"/>
      <c r="H23" s="243"/>
      <c r="I23" s="8"/>
      <c r="J23" s="8"/>
    </row>
    <row r="24" spans="1:26" ht="15" customHeight="1">
      <c r="A24" s="27"/>
      <c r="B24" s="10"/>
      <c r="C24" s="10"/>
      <c r="D24" s="10"/>
      <c r="E24" s="10"/>
      <c r="F24" s="10"/>
      <c r="G24" s="10"/>
      <c r="H24" s="10"/>
      <c r="I24" s="27"/>
      <c r="J24" s="27"/>
      <c r="K24" s="27"/>
      <c r="L24" s="27"/>
      <c r="M24" s="27"/>
      <c r="N24" s="27"/>
      <c r="O24" s="27"/>
      <c r="P24" s="27"/>
      <c r="Q24" s="27"/>
      <c r="R24" s="27"/>
      <c r="S24" s="27"/>
      <c r="T24" s="27"/>
      <c r="U24" s="27"/>
      <c r="V24" s="27"/>
      <c r="W24" s="27"/>
      <c r="X24" s="27"/>
      <c r="Y24" s="27"/>
      <c r="Z24" s="27"/>
    </row>
    <row r="25" spans="1:26" ht="15.75" customHeight="1">
      <c r="A25" s="1"/>
      <c r="B25" s="41" t="s">
        <v>240</v>
      </c>
      <c r="C25" s="10"/>
      <c r="D25" s="10"/>
      <c r="E25" s="10"/>
      <c r="F25" s="10"/>
      <c r="G25" s="10"/>
      <c r="H25" s="10"/>
      <c r="I25" s="27"/>
      <c r="J25" s="27"/>
    </row>
    <row r="26" spans="1:26" ht="15" customHeight="1">
      <c r="A26" s="1"/>
      <c r="B26" s="47"/>
      <c r="C26" s="29"/>
      <c r="D26" s="29"/>
      <c r="E26" s="29"/>
      <c r="F26" s="29"/>
      <c r="G26" s="29"/>
      <c r="H26" s="29"/>
      <c r="I26" s="8"/>
      <c r="J26" s="8"/>
      <c r="K26" s="1"/>
      <c r="L26" s="1"/>
      <c r="M26" s="1"/>
      <c r="N26" s="1"/>
      <c r="O26" s="1"/>
      <c r="P26" s="1"/>
      <c r="Q26" s="1"/>
      <c r="R26" s="1"/>
      <c r="S26" s="1"/>
      <c r="T26" s="1"/>
      <c r="U26" s="1"/>
      <c r="V26" s="1"/>
      <c r="W26" s="1"/>
      <c r="X26" s="1"/>
      <c r="Y26" s="1"/>
      <c r="Z26" s="1"/>
    </row>
    <row r="27" spans="1:26" ht="15.75" customHeight="1">
      <c r="A27" s="1"/>
      <c r="B27" s="170" t="s">
        <v>209</v>
      </c>
      <c r="C27" s="170" t="s">
        <v>210</v>
      </c>
      <c r="D27" s="170" t="s">
        <v>211</v>
      </c>
      <c r="E27" s="170" t="s">
        <v>212</v>
      </c>
      <c r="F27" s="170" t="s">
        <v>213</v>
      </c>
      <c r="G27" s="170" t="s">
        <v>214</v>
      </c>
      <c r="H27" s="170" t="s">
        <v>227</v>
      </c>
      <c r="I27" s="8"/>
      <c r="J27" s="8"/>
    </row>
    <row r="28" spans="1:26" ht="21" customHeight="1">
      <c r="A28" s="1"/>
      <c r="B28" s="284" t="s">
        <v>278</v>
      </c>
      <c r="C28" s="285" t="s">
        <v>219</v>
      </c>
      <c r="D28" s="286">
        <f>'Finanční plán hl. uchazeče'!E88+'Finanční plán d. účastníka 1'!E88+'Finanční plán d. účastníka 2'!E88</f>
        <v>0</v>
      </c>
      <c r="E28" s="286">
        <f>'Finanční plán hl. uchazeče'!F88+'Finanční plán d. účastníka 1'!F88+'Finanční plán d. účastníka 2'!F88</f>
        <v>0</v>
      </c>
      <c r="F28" s="286">
        <f>'Finanční plán hl. uchazeče'!G88+'Finanční plán d. účastníka 1'!G88+'Finanční plán d. účastníka 2'!G88</f>
        <v>0</v>
      </c>
      <c r="G28" s="286">
        <f>'Finanční plán hl. uchazeče'!H88+'Finanční plán d. účastníka 1'!H88+'Finanční plán d. účastníka 2'!H88</f>
        <v>0</v>
      </c>
      <c r="H28" s="201">
        <f t="shared" ref="H28:H30" si="2">SUM(D28:G28)</f>
        <v>0</v>
      </c>
      <c r="I28" s="300"/>
      <c r="J28" s="8"/>
      <c r="K28" s="301"/>
    </row>
    <row r="29" spans="1:26" ht="21" customHeight="1">
      <c r="A29" s="1"/>
      <c r="B29" s="287" t="s">
        <v>279</v>
      </c>
      <c r="C29" s="173" t="s">
        <v>219</v>
      </c>
      <c r="D29" s="288">
        <f>'Finanční plán hl. uchazeče'!E89+'Finanční plán d. účastníka 1'!E89+'Finanční plán d. účastníka 2'!E89</f>
        <v>0</v>
      </c>
      <c r="E29" s="288">
        <f>'Finanční plán hl. uchazeče'!F89+'Finanční plán d. účastníka 1'!F89+'Finanční plán d. účastníka 2'!F89</f>
        <v>0</v>
      </c>
      <c r="F29" s="288">
        <f>'Finanční plán hl. uchazeče'!G89+'Finanční plán d. účastníka 1'!G89+'Finanční plán d. účastníka 2'!G89</f>
        <v>0</v>
      </c>
      <c r="G29" s="288">
        <f>'Finanční plán hl. uchazeče'!H89+'Finanční plán d. účastníka 1'!H89+'Finanční plán d. účastníka 2'!H89</f>
        <v>0</v>
      </c>
      <c r="H29" s="289">
        <f t="shared" si="2"/>
        <v>0</v>
      </c>
      <c r="I29" s="8"/>
      <c r="J29" s="8"/>
      <c r="K29" s="27"/>
    </row>
    <row r="30" spans="1:26" ht="21" customHeight="1">
      <c r="A30" s="1"/>
      <c r="B30" s="284" t="s">
        <v>240</v>
      </c>
      <c r="C30" s="285" t="s">
        <v>219</v>
      </c>
      <c r="D30" s="286">
        <f>'Finanční plán hl. uchazeče'!E90+'Finanční plán d. účastníka 1'!E90+'Finanční plán d. účastníka 2'!E90</f>
        <v>0</v>
      </c>
      <c r="E30" s="286">
        <f>'Finanční plán hl. uchazeče'!F90+'Finanční plán d. účastníka 1'!F90+'Finanční plán d. účastníka 2'!F90</f>
        <v>0</v>
      </c>
      <c r="F30" s="286">
        <f>'Finanční plán hl. uchazeče'!G90+'Finanční plán d. účastníka 1'!G90+'Finanční plán d. účastníka 2'!G90</f>
        <v>0</v>
      </c>
      <c r="G30" s="286">
        <f>'Finanční plán hl. uchazeče'!H90+'Finanční plán d. účastníka 1'!H90+'Finanční plán d. účastníka 2'!H90</f>
        <v>0</v>
      </c>
      <c r="H30" s="201">
        <f t="shared" si="2"/>
        <v>0</v>
      </c>
      <c r="I30" s="8"/>
      <c r="J30" s="8"/>
      <c r="K30" s="27"/>
    </row>
    <row r="31" spans="1:26" ht="3" customHeight="1">
      <c r="A31" s="1"/>
      <c r="B31" s="293"/>
      <c r="C31" s="302"/>
      <c r="D31" s="303"/>
      <c r="E31" s="303"/>
      <c r="F31" s="303"/>
      <c r="G31" s="304"/>
      <c r="H31" s="305"/>
      <c r="I31" s="8"/>
      <c r="J31" s="8"/>
      <c r="K31" s="27"/>
      <c r="L31" s="1"/>
      <c r="M31" s="1"/>
      <c r="N31" s="1"/>
      <c r="O31" s="1"/>
      <c r="P31" s="1"/>
      <c r="Q31" s="1"/>
      <c r="R31" s="1"/>
      <c r="S31" s="1"/>
      <c r="T31" s="1"/>
      <c r="U31" s="1"/>
      <c r="V31" s="1"/>
      <c r="W31" s="1"/>
      <c r="X31" s="1"/>
      <c r="Y31" s="1"/>
      <c r="Z31" s="1"/>
    </row>
    <row r="32" spans="1:26" ht="18" customHeight="1">
      <c r="A32" s="1"/>
      <c r="B32" s="298" t="s">
        <v>280</v>
      </c>
      <c r="C32" s="306" t="s">
        <v>216</v>
      </c>
      <c r="D32" s="239">
        <f t="shared" ref="D32:H32" si="3">IFERROR(D28/D30,0)</f>
        <v>0</v>
      </c>
      <c r="E32" s="239">
        <f t="shared" si="3"/>
        <v>0</v>
      </c>
      <c r="F32" s="239">
        <f t="shared" si="3"/>
        <v>0</v>
      </c>
      <c r="G32" s="239">
        <f t="shared" si="3"/>
        <v>0</v>
      </c>
      <c r="H32" s="307">
        <f t="shared" si="3"/>
        <v>0</v>
      </c>
      <c r="I32" s="8"/>
      <c r="J32" s="8"/>
      <c r="K32" s="27"/>
    </row>
    <row r="33" spans="1:26" ht="63.75" customHeight="1">
      <c r="A33" s="1"/>
      <c r="B33" s="29"/>
      <c r="C33" s="29"/>
      <c r="D33" s="29"/>
      <c r="E33" s="29"/>
      <c r="F33" s="29"/>
      <c r="G33" s="29"/>
      <c r="H33" s="308" t="str">
        <f>IF(pozadovana_mira_podpory&gt;170000,"Maximální možná podpora na projekt je 170 000 €.
Opravte prosím zadané částky.","")</f>
        <v/>
      </c>
      <c r="I33" s="8"/>
      <c r="J33" s="8"/>
      <c r="K33" s="27"/>
      <c r="L33" s="1"/>
      <c r="M33" s="1"/>
      <c r="N33" s="1"/>
      <c r="O33" s="1"/>
      <c r="P33" s="1"/>
      <c r="Q33" s="1"/>
      <c r="R33" s="1"/>
      <c r="S33" s="1"/>
      <c r="T33" s="1"/>
      <c r="U33" s="1"/>
      <c r="V33" s="1"/>
      <c r="W33" s="1"/>
      <c r="X33" s="1"/>
      <c r="Y33" s="1"/>
      <c r="Z33" s="1"/>
    </row>
    <row r="34" spans="1:26" ht="15" customHeight="1">
      <c r="A34" s="1"/>
      <c r="B34" s="309" t="s">
        <v>281</v>
      </c>
      <c r="C34" s="8"/>
      <c r="D34" s="8"/>
      <c r="E34" s="8"/>
      <c r="F34" s="8"/>
      <c r="G34" s="8"/>
      <c r="H34" s="8"/>
      <c r="J34" s="8"/>
    </row>
    <row r="35" spans="1:26" ht="2.25" customHeight="1">
      <c r="A35" s="1"/>
      <c r="B35" s="309"/>
      <c r="C35" s="8"/>
      <c r="D35" s="8"/>
      <c r="E35" s="8"/>
      <c r="F35" s="8"/>
      <c r="G35" s="8"/>
      <c r="H35" s="8"/>
      <c r="I35" s="1"/>
      <c r="J35" s="1"/>
      <c r="K35" s="1"/>
      <c r="L35" s="1"/>
      <c r="M35" s="1"/>
      <c r="N35" s="1"/>
      <c r="O35" s="1"/>
      <c r="P35" s="1"/>
      <c r="Q35" s="1"/>
      <c r="R35" s="1"/>
      <c r="S35" s="1"/>
      <c r="T35" s="1"/>
      <c r="U35" s="1"/>
      <c r="V35" s="1"/>
      <c r="W35" s="1"/>
      <c r="X35" s="1"/>
      <c r="Y35" s="1"/>
      <c r="Z35" s="1"/>
    </row>
    <row r="36" spans="1:26" ht="15" customHeight="1">
      <c r="A36" s="1"/>
      <c r="G36" s="1"/>
      <c r="J36" s="1"/>
      <c r="M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c r="A38" s="1"/>
      <c r="B38" s="32"/>
      <c r="C38" s="32"/>
      <c r="D38" s="32"/>
      <c r="E38" s="32"/>
      <c r="F38" s="32"/>
      <c r="G38" s="32"/>
      <c r="H38" s="475" t="str">
        <f>Pokyny!E50</f>
        <v xml:space="preserve"> Verze 1: červenec 2026</v>
      </c>
      <c r="I38" s="402"/>
      <c r="J38" s="403"/>
      <c r="K38" s="32"/>
      <c r="L38" s="32"/>
    </row>
    <row r="39" spans="1:26" ht="15" customHeight="1">
      <c r="A39" s="1"/>
      <c r="G39" s="122"/>
      <c r="H39" s="122"/>
      <c r="I39" s="122"/>
      <c r="J39" s="122"/>
    </row>
    <row r="40" spans="1:26" ht="15" customHeight="1">
      <c r="A40" s="1"/>
      <c r="B40" s="74"/>
      <c r="C40" s="74"/>
      <c r="D40" s="74"/>
      <c r="E40" s="74"/>
      <c r="F40" s="74"/>
      <c r="G40" s="1"/>
      <c r="H40" s="1"/>
      <c r="J40" s="1"/>
    </row>
    <row r="41" spans="1:26" ht="15" customHeight="1">
      <c r="A41" s="1"/>
      <c r="B41" s="103"/>
      <c r="G41" s="1"/>
      <c r="J41" s="1"/>
    </row>
    <row r="42" spans="1:26" ht="15" customHeight="1">
      <c r="A42" s="1"/>
      <c r="B42" s="548"/>
      <c r="C42" s="455"/>
      <c r="D42" s="455"/>
      <c r="E42" s="455"/>
      <c r="F42" s="455"/>
      <c r="G42" s="310"/>
      <c r="H42" s="311"/>
      <c r="J42" s="1"/>
    </row>
    <row r="43" spans="1:26" ht="4.5" customHeight="1">
      <c r="A43" s="1"/>
      <c r="B43" s="58"/>
      <c r="C43" s="1"/>
      <c r="D43" s="1"/>
      <c r="E43" s="312"/>
      <c r="F43" s="312"/>
      <c r="G43" s="312"/>
      <c r="H43" s="311"/>
      <c r="I43" s="1"/>
      <c r="J43" s="1"/>
      <c r="K43" s="1"/>
      <c r="L43" s="1"/>
      <c r="M43" s="1"/>
      <c r="N43" s="1"/>
      <c r="O43" s="1"/>
      <c r="P43" s="1"/>
      <c r="Q43" s="1"/>
      <c r="R43" s="1"/>
      <c r="S43" s="1"/>
      <c r="T43" s="1"/>
      <c r="U43" s="1"/>
      <c r="V43" s="1"/>
      <c r="W43" s="1"/>
      <c r="X43" s="1"/>
      <c r="Y43" s="1"/>
      <c r="Z43" s="1"/>
    </row>
    <row r="44" spans="1:26" ht="15" customHeight="1">
      <c r="A44" s="1"/>
      <c r="B44" s="313"/>
      <c r="G44" s="1"/>
      <c r="H44" s="314"/>
      <c r="J44" s="1"/>
    </row>
    <row r="45" spans="1:26" ht="15" customHeight="1">
      <c r="A45" s="1"/>
      <c r="B45" s="315"/>
      <c r="G45" s="1"/>
      <c r="H45" s="314"/>
      <c r="J45" s="1"/>
    </row>
    <row r="46" spans="1:26" ht="15.75" customHeight="1">
      <c r="A46" s="1"/>
      <c r="G46" s="1"/>
      <c r="J46" s="1"/>
    </row>
    <row r="47" spans="1:26" ht="15.75" customHeight="1">
      <c r="A47" s="1"/>
      <c r="G47" s="1"/>
      <c r="J47" s="1"/>
    </row>
    <row r="48" spans="1:26" ht="15.75" customHeight="1">
      <c r="A48" s="1"/>
      <c r="G48" s="1"/>
      <c r="J48" s="1"/>
    </row>
    <row r="49" spans="1:10" ht="15.75" customHeight="1">
      <c r="A49" s="1"/>
      <c r="G49" s="1"/>
      <c r="J49" s="1"/>
    </row>
    <row r="50" spans="1:10" ht="15.75" customHeight="1">
      <c r="A50" s="1"/>
      <c r="G50" s="1"/>
      <c r="J50" s="1"/>
    </row>
    <row r="51" spans="1:10" ht="15.75" customHeight="1">
      <c r="A51" s="1"/>
      <c r="G51" s="1"/>
      <c r="J51" s="1"/>
    </row>
    <row r="52" spans="1:10" ht="15.75" customHeight="1">
      <c r="A52" s="1"/>
      <c r="G52" s="1"/>
      <c r="J52" s="1"/>
    </row>
    <row r="53" spans="1:10" ht="15.75" customHeight="1">
      <c r="A53" s="1"/>
      <c r="G53" s="1"/>
      <c r="J53" s="1"/>
    </row>
    <row r="54" spans="1:10" ht="15.75" customHeight="1">
      <c r="A54" s="1"/>
      <c r="G54" s="1"/>
      <c r="J54" s="1"/>
    </row>
    <row r="55" spans="1:10" ht="15.75" customHeight="1">
      <c r="A55" s="1"/>
      <c r="G55" s="1"/>
      <c r="J55" s="1"/>
    </row>
    <row r="56" spans="1:10" ht="15.75" customHeight="1">
      <c r="A56" s="1"/>
      <c r="G56" s="1"/>
      <c r="J56" s="1"/>
    </row>
    <row r="57" spans="1:10" ht="15.75" customHeight="1">
      <c r="A57" s="1"/>
      <c r="G57" s="1"/>
      <c r="J57" s="1"/>
    </row>
    <row r="58" spans="1:10" ht="15.75" customHeight="1">
      <c r="A58" s="1"/>
      <c r="G58" s="1"/>
      <c r="J58" s="1"/>
    </row>
    <row r="59" spans="1:10" ht="15.75" customHeight="1">
      <c r="A59" s="1"/>
      <c r="G59" s="1"/>
      <c r="J59" s="1"/>
    </row>
    <row r="60" spans="1:10" ht="15.75" customHeight="1">
      <c r="A60" s="1"/>
      <c r="G60" s="1"/>
      <c r="J60" s="1"/>
    </row>
    <row r="61" spans="1:10" ht="15.75" customHeight="1">
      <c r="A61" s="1"/>
      <c r="G61" s="1"/>
      <c r="J61" s="1"/>
    </row>
    <row r="62" spans="1:10" ht="15.75" customHeight="1">
      <c r="A62" s="1"/>
      <c r="G62" s="1"/>
      <c r="J62" s="1"/>
    </row>
    <row r="63" spans="1:10" ht="15.75" customHeight="1">
      <c r="A63" s="1"/>
      <c r="G63" s="1"/>
      <c r="J63" s="1"/>
    </row>
    <row r="64" spans="1:10" ht="15.75" customHeight="1">
      <c r="A64" s="1"/>
      <c r="G64" s="1"/>
      <c r="J64" s="1"/>
    </row>
    <row r="65" spans="1:10" ht="15.75" customHeight="1">
      <c r="A65" s="1"/>
      <c r="G65" s="1"/>
      <c r="J65" s="1"/>
    </row>
    <row r="66" spans="1:10" ht="15.75" customHeight="1">
      <c r="A66" s="1"/>
      <c r="G66" s="1"/>
      <c r="J66" s="1"/>
    </row>
    <row r="67" spans="1:10" ht="15.75" customHeight="1">
      <c r="A67" s="1"/>
      <c r="G67" s="1"/>
      <c r="J67" s="1"/>
    </row>
    <row r="68" spans="1:10" ht="15.75" customHeight="1">
      <c r="A68" s="1"/>
      <c r="G68" s="1"/>
      <c r="J68" s="1"/>
    </row>
    <row r="69" spans="1:10" ht="15.75" customHeight="1">
      <c r="A69" s="1"/>
      <c r="G69" s="1"/>
      <c r="J69" s="1"/>
    </row>
    <row r="70" spans="1:10" ht="15.75" customHeight="1">
      <c r="A70" s="1"/>
      <c r="G70" s="1"/>
      <c r="J70" s="1"/>
    </row>
    <row r="71" spans="1:10" ht="15.75" customHeight="1">
      <c r="A71" s="1"/>
      <c r="G71" s="1"/>
      <c r="J71" s="1"/>
    </row>
    <row r="72" spans="1:10" ht="15.75" customHeight="1">
      <c r="A72" s="1"/>
      <c r="G72" s="1"/>
      <c r="J72" s="1"/>
    </row>
    <row r="73" spans="1:10" ht="15.75" customHeight="1">
      <c r="A73" s="1"/>
      <c r="G73" s="1"/>
      <c r="J73" s="1"/>
    </row>
    <row r="74" spans="1:10" ht="15.75" customHeight="1">
      <c r="A74" s="1"/>
      <c r="G74" s="1"/>
      <c r="J74" s="1"/>
    </row>
    <row r="75" spans="1:10" ht="15.75" customHeight="1">
      <c r="A75" s="1"/>
      <c r="G75" s="1"/>
      <c r="J75" s="1"/>
    </row>
    <row r="76" spans="1:10" ht="15.75" customHeight="1">
      <c r="A76" s="1"/>
      <c r="G76" s="1"/>
      <c r="J76" s="1"/>
    </row>
    <row r="77" spans="1:10" ht="15.75" customHeight="1">
      <c r="A77" s="1"/>
      <c r="G77" s="1"/>
      <c r="J77" s="1"/>
    </row>
    <row r="78" spans="1:10" ht="15.75" customHeight="1">
      <c r="A78" s="1"/>
      <c r="G78" s="1"/>
      <c r="J78" s="1"/>
    </row>
    <row r="79" spans="1:10" ht="15.75" customHeight="1">
      <c r="A79" s="1"/>
      <c r="G79" s="1"/>
      <c r="J79" s="1"/>
    </row>
    <row r="80" spans="1:10" ht="15.75" customHeight="1">
      <c r="A80" s="1"/>
      <c r="G80" s="1"/>
      <c r="J80" s="1"/>
    </row>
    <row r="81" spans="1:10" ht="15.75" customHeight="1">
      <c r="A81" s="1"/>
      <c r="G81" s="1"/>
      <c r="J81" s="1"/>
    </row>
    <row r="82" spans="1:10" ht="15.75" customHeight="1">
      <c r="A82" s="1"/>
      <c r="G82" s="1"/>
      <c r="J82" s="1"/>
    </row>
    <row r="83" spans="1:10" ht="15.75" customHeight="1">
      <c r="A83" s="1"/>
      <c r="G83" s="1"/>
      <c r="J83" s="1"/>
    </row>
    <row r="84" spans="1:10" ht="15.75" customHeight="1">
      <c r="A84" s="1"/>
      <c r="G84" s="1"/>
      <c r="J84" s="1"/>
    </row>
    <row r="85" spans="1:10" ht="15.75" customHeight="1">
      <c r="A85" s="1"/>
      <c r="G85" s="1"/>
      <c r="J85" s="1"/>
    </row>
    <row r="86" spans="1:10" ht="15.75" customHeight="1">
      <c r="A86" s="1"/>
      <c r="G86" s="1"/>
      <c r="J86" s="1"/>
    </row>
    <row r="87" spans="1:10" ht="15.75" customHeight="1">
      <c r="A87" s="1"/>
      <c r="G87" s="1"/>
      <c r="J87" s="1"/>
    </row>
    <row r="88" spans="1:10" ht="15.75" customHeight="1">
      <c r="A88" s="1"/>
      <c r="G88" s="1"/>
      <c r="J88" s="1"/>
    </row>
    <row r="89" spans="1:10" ht="15.75" customHeight="1">
      <c r="A89" s="1"/>
      <c r="G89" s="1"/>
      <c r="J89" s="1"/>
    </row>
    <row r="90" spans="1:10" ht="15.75" customHeight="1">
      <c r="A90" s="1"/>
      <c r="G90" s="1"/>
      <c r="J90" s="1"/>
    </row>
    <row r="91" spans="1:10" ht="15.75" customHeight="1">
      <c r="A91" s="1"/>
      <c r="G91" s="1"/>
      <c r="J91" s="1"/>
    </row>
    <row r="92" spans="1:10" ht="15.75" customHeight="1">
      <c r="A92" s="1"/>
      <c r="G92" s="1"/>
      <c r="J92" s="1"/>
    </row>
    <row r="93" spans="1:10" ht="15.75" customHeight="1">
      <c r="A93" s="1"/>
      <c r="G93" s="1"/>
      <c r="J93" s="1"/>
    </row>
    <row r="94" spans="1:10" ht="15.75" customHeight="1">
      <c r="A94" s="1"/>
      <c r="G94" s="1"/>
      <c r="J94" s="1"/>
    </row>
    <row r="95" spans="1:10" ht="15.75" customHeight="1">
      <c r="A95" s="1"/>
      <c r="G95" s="1"/>
      <c r="J95" s="1"/>
    </row>
    <row r="96" spans="1:10" ht="15.75" customHeight="1">
      <c r="A96" s="1"/>
      <c r="G96" s="1"/>
      <c r="J96" s="1"/>
    </row>
    <row r="97" spans="1:10" ht="15.75" customHeight="1">
      <c r="A97" s="1"/>
      <c r="G97" s="1"/>
      <c r="J97" s="1"/>
    </row>
    <row r="98" spans="1:10" ht="15.75" customHeight="1">
      <c r="A98" s="1"/>
      <c r="G98" s="1"/>
      <c r="J98" s="1"/>
    </row>
    <row r="99" spans="1:10" ht="15.75" customHeight="1">
      <c r="A99" s="1"/>
      <c r="G99" s="1"/>
      <c r="J99" s="1"/>
    </row>
    <row r="100" spans="1:10" ht="15.75" customHeight="1">
      <c r="A100" s="1"/>
      <c r="G100" s="1"/>
      <c r="J100" s="1"/>
    </row>
    <row r="101" spans="1:10" ht="15.75" customHeight="1">
      <c r="A101" s="1"/>
      <c r="G101" s="1"/>
      <c r="J101" s="1"/>
    </row>
    <row r="102" spans="1:10" ht="15.75" customHeight="1">
      <c r="A102" s="1"/>
      <c r="G102" s="1"/>
      <c r="J102" s="1"/>
    </row>
    <row r="103" spans="1:10" ht="15.75" customHeight="1">
      <c r="A103" s="1"/>
      <c r="G103" s="1"/>
      <c r="J103" s="1"/>
    </row>
    <row r="104" spans="1:10" ht="15.75" customHeight="1">
      <c r="A104" s="1"/>
      <c r="G104" s="1"/>
      <c r="J104" s="1"/>
    </row>
    <row r="105" spans="1:10" ht="15.75" customHeight="1">
      <c r="A105" s="1"/>
      <c r="G105" s="1"/>
      <c r="J105" s="1"/>
    </row>
    <row r="106" spans="1:10" ht="15.75" customHeight="1">
      <c r="A106" s="1"/>
      <c r="G106" s="1"/>
      <c r="J106" s="1"/>
    </row>
    <row r="107" spans="1:10" ht="15.75" customHeight="1">
      <c r="A107" s="1"/>
      <c r="G107" s="1"/>
      <c r="J107" s="1"/>
    </row>
    <row r="108" spans="1:10" ht="15.75" customHeight="1">
      <c r="A108" s="1"/>
      <c r="G108" s="1"/>
      <c r="J108" s="1"/>
    </row>
    <row r="109" spans="1:10" ht="15.75" customHeight="1">
      <c r="A109" s="1"/>
      <c r="G109" s="1"/>
      <c r="J109" s="1"/>
    </row>
    <row r="110" spans="1:10" ht="15.75" customHeight="1">
      <c r="A110" s="1"/>
      <c r="G110" s="1"/>
      <c r="J110" s="1"/>
    </row>
    <row r="111" spans="1:10" ht="15.75" customHeight="1">
      <c r="A111" s="1"/>
      <c r="G111" s="1"/>
      <c r="J111" s="1"/>
    </row>
    <row r="112" spans="1:10" ht="15.75" customHeight="1">
      <c r="A112" s="1"/>
      <c r="G112" s="1"/>
      <c r="J112" s="1"/>
    </row>
    <row r="113" spans="1:10" ht="15.75" customHeight="1">
      <c r="A113" s="1"/>
      <c r="G113" s="1"/>
      <c r="J113" s="1"/>
    </row>
    <row r="114" spans="1:10" ht="15.75" customHeight="1">
      <c r="A114" s="1"/>
      <c r="G114" s="1"/>
      <c r="J114" s="1"/>
    </row>
    <row r="115" spans="1:10" ht="15.75" customHeight="1">
      <c r="A115" s="1"/>
      <c r="G115" s="1"/>
      <c r="J115" s="1"/>
    </row>
    <row r="116" spans="1:10" ht="15.75" customHeight="1">
      <c r="A116" s="1"/>
      <c r="G116" s="1"/>
      <c r="J116" s="1"/>
    </row>
    <row r="117" spans="1:10" ht="15.75" customHeight="1">
      <c r="A117" s="1"/>
      <c r="G117" s="1"/>
      <c r="J117" s="1"/>
    </row>
    <row r="118" spans="1:10" ht="15.75" customHeight="1">
      <c r="A118" s="1"/>
      <c r="G118" s="1"/>
      <c r="J118" s="1"/>
    </row>
    <row r="119" spans="1:10" ht="15.75" customHeight="1">
      <c r="A119" s="1"/>
      <c r="G119" s="1"/>
      <c r="J119" s="1"/>
    </row>
    <row r="120" spans="1:10" ht="15.75" customHeight="1">
      <c r="A120" s="1"/>
      <c r="G120" s="1"/>
      <c r="J120" s="1"/>
    </row>
    <row r="121" spans="1:10" ht="15.75" customHeight="1">
      <c r="A121" s="1"/>
      <c r="G121" s="1"/>
      <c r="J121" s="1"/>
    </row>
    <row r="122" spans="1:10" ht="15.75" customHeight="1">
      <c r="A122" s="1"/>
      <c r="G122" s="1"/>
      <c r="J122" s="1"/>
    </row>
    <row r="123" spans="1:10" ht="15.75" customHeight="1">
      <c r="A123" s="1"/>
      <c r="G123" s="1"/>
      <c r="J123" s="1"/>
    </row>
    <row r="124" spans="1:10" ht="15.75" customHeight="1">
      <c r="A124" s="1"/>
      <c r="G124" s="1"/>
      <c r="J124" s="1"/>
    </row>
    <row r="125" spans="1:10" ht="15.75" customHeight="1">
      <c r="A125" s="1"/>
      <c r="G125" s="1"/>
      <c r="J125" s="1"/>
    </row>
    <row r="126" spans="1:10" ht="15.75" customHeight="1">
      <c r="A126" s="1"/>
      <c r="G126" s="1"/>
      <c r="J126" s="1"/>
    </row>
    <row r="127" spans="1:10" ht="15.75" customHeight="1">
      <c r="A127" s="1"/>
      <c r="G127" s="1"/>
      <c r="J127" s="1"/>
    </row>
    <row r="128" spans="1:10" ht="15.75" customHeight="1">
      <c r="A128" s="1"/>
      <c r="G128" s="1"/>
      <c r="J128" s="1"/>
    </row>
    <row r="129" spans="1:10" ht="15.75" customHeight="1">
      <c r="A129" s="1"/>
      <c r="G129" s="1"/>
      <c r="J129" s="1"/>
    </row>
    <row r="130" spans="1:10" ht="15.75" customHeight="1">
      <c r="A130" s="1"/>
      <c r="G130" s="1"/>
      <c r="J130" s="1"/>
    </row>
    <row r="131" spans="1:10" ht="15.75" customHeight="1">
      <c r="A131" s="1"/>
      <c r="G131" s="1"/>
      <c r="J131" s="1"/>
    </row>
    <row r="132" spans="1:10" ht="15.75" customHeight="1">
      <c r="A132" s="1"/>
      <c r="G132" s="1"/>
      <c r="J132" s="1"/>
    </row>
    <row r="133" spans="1:10" ht="15.75" customHeight="1">
      <c r="A133" s="1"/>
      <c r="G133" s="1"/>
      <c r="J133" s="1"/>
    </row>
    <row r="134" spans="1:10" ht="15.75" customHeight="1">
      <c r="A134" s="1"/>
      <c r="G134" s="1"/>
      <c r="J134" s="1"/>
    </row>
    <row r="135" spans="1:10" ht="15.75" customHeight="1">
      <c r="A135" s="1"/>
      <c r="G135" s="1"/>
      <c r="J135" s="1"/>
    </row>
    <row r="136" spans="1:10" ht="15.75" customHeight="1">
      <c r="A136" s="1"/>
      <c r="G136" s="1"/>
      <c r="J136" s="1"/>
    </row>
    <row r="137" spans="1:10" ht="15.75" customHeight="1">
      <c r="A137" s="1"/>
      <c r="G137" s="1"/>
      <c r="J137" s="1"/>
    </row>
    <row r="138" spans="1:10" ht="15.75" customHeight="1">
      <c r="A138" s="1"/>
      <c r="G138" s="1"/>
      <c r="J138" s="1"/>
    </row>
    <row r="139" spans="1:10" ht="15.75" customHeight="1">
      <c r="A139" s="1"/>
      <c r="G139" s="1"/>
      <c r="J139" s="1"/>
    </row>
    <row r="140" spans="1:10" ht="15.75" customHeight="1">
      <c r="A140" s="1"/>
      <c r="G140" s="1"/>
      <c r="J140" s="1"/>
    </row>
    <row r="141" spans="1:10" ht="15.75" customHeight="1">
      <c r="A141" s="1"/>
      <c r="G141" s="1"/>
      <c r="J141" s="1"/>
    </row>
    <row r="142" spans="1:10" ht="15.75" customHeight="1">
      <c r="A142" s="1"/>
      <c r="G142" s="1"/>
      <c r="J142" s="1"/>
    </row>
    <row r="143" spans="1:10" ht="15.75" customHeight="1">
      <c r="A143" s="1"/>
      <c r="G143" s="1"/>
      <c r="J143" s="1"/>
    </row>
    <row r="144" spans="1:10" ht="15.75" customHeight="1">
      <c r="A144" s="1"/>
      <c r="G144" s="1"/>
      <c r="J144" s="1"/>
    </row>
    <row r="145" spans="1:10" ht="15.75" customHeight="1">
      <c r="A145" s="1"/>
      <c r="G145" s="1"/>
      <c r="J145" s="1"/>
    </row>
    <row r="146" spans="1:10" ht="15.75" customHeight="1">
      <c r="A146" s="1"/>
      <c r="G146" s="1"/>
      <c r="J146" s="1"/>
    </row>
    <row r="147" spans="1:10" ht="15.75" customHeight="1">
      <c r="A147" s="1"/>
      <c r="G147" s="1"/>
      <c r="J147" s="1"/>
    </row>
    <row r="148" spans="1:10" ht="15.75" customHeight="1">
      <c r="A148" s="1"/>
      <c r="G148" s="1"/>
      <c r="J148" s="1"/>
    </row>
    <row r="149" spans="1:10" ht="15.75" customHeight="1">
      <c r="A149" s="1"/>
      <c r="G149" s="1"/>
      <c r="J149" s="1"/>
    </row>
    <row r="150" spans="1:10" ht="15.75" customHeight="1">
      <c r="A150" s="1"/>
      <c r="G150" s="1"/>
      <c r="J150" s="1"/>
    </row>
    <row r="151" spans="1:10" ht="15.75" customHeight="1">
      <c r="A151" s="1"/>
      <c r="G151" s="1"/>
      <c r="J151" s="1"/>
    </row>
    <row r="152" spans="1:10" ht="15.75" customHeight="1">
      <c r="A152" s="1"/>
      <c r="G152" s="1"/>
      <c r="J152" s="1"/>
    </row>
    <row r="153" spans="1:10" ht="15.75" customHeight="1">
      <c r="A153" s="1"/>
      <c r="G153" s="1"/>
      <c r="J153" s="1"/>
    </row>
    <row r="154" spans="1:10" ht="15.75" customHeight="1">
      <c r="A154" s="1"/>
      <c r="G154" s="1"/>
      <c r="J154" s="1"/>
    </row>
    <row r="155" spans="1:10" ht="15.75" customHeight="1">
      <c r="A155" s="1"/>
      <c r="G155" s="1"/>
      <c r="J155" s="1"/>
    </row>
    <row r="156" spans="1:10" ht="15.75" customHeight="1">
      <c r="A156" s="1"/>
      <c r="G156" s="1"/>
      <c r="J156" s="1"/>
    </row>
    <row r="157" spans="1:10" ht="15.75" customHeight="1">
      <c r="A157" s="1"/>
      <c r="G157" s="1"/>
      <c r="J157" s="1"/>
    </row>
    <row r="158" spans="1:10" ht="15.75" customHeight="1">
      <c r="A158" s="1"/>
      <c r="G158" s="1"/>
      <c r="J158" s="1"/>
    </row>
    <row r="159" spans="1:10" ht="15.75" customHeight="1">
      <c r="A159" s="1"/>
      <c r="G159" s="1"/>
      <c r="J159" s="1"/>
    </row>
    <row r="160" spans="1:10" ht="15.75" customHeight="1">
      <c r="A160" s="1"/>
      <c r="G160" s="1"/>
      <c r="J160" s="1"/>
    </row>
    <row r="161" spans="1:10" ht="15.75" customHeight="1">
      <c r="A161" s="1"/>
      <c r="G161" s="1"/>
      <c r="J161" s="1"/>
    </row>
    <row r="162" spans="1:10" ht="15.75" customHeight="1">
      <c r="A162" s="1"/>
      <c r="G162" s="1"/>
      <c r="J162" s="1"/>
    </row>
    <row r="163" spans="1:10" ht="15.75" customHeight="1">
      <c r="A163" s="1"/>
      <c r="G163" s="1"/>
      <c r="J163" s="1"/>
    </row>
    <row r="164" spans="1:10" ht="15.75" customHeight="1">
      <c r="A164" s="1"/>
      <c r="G164" s="1"/>
      <c r="J164" s="1"/>
    </row>
    <row r="165" spans="1:10" ht="15.75" customHeight="1">
      <c r="A165" s="1"/>
      <c r="G165" s="1"/>
      <c r="J165" s="1"/>
    </row>
    <row r="166" spans="1:10" ht="15.75" customHeight="1">
      <c r="A166" s="1"/>
      <c r="G166" s="1"/>
      <c r="J166" s="1"/>
    </row>
    <row r="167" spans="1:10" ht="15.75" customHeight="1">
      <c r="A167" s="1"/>
      <c r="G167" s="1"/>
      <c r="J167" s="1"/>
    </row>
    <row r="168" spans="1:10" ht="15.75" customHeight="1">
      <c r="A168" s="1"/>
      <c r="G168" s="1"/>
      <c r="J168" s="1"/>
    </row>
    <row r="169" spans="1:10" ht="15.75" customHeight="1">
      <c r="A169" s="1"/>
      <c r="G169" s="1"/>
      <c r="J169" s="1"/>
    </row>
    <row r="170" spans="1:10" ht="15.75" customHeight="1">
      <c r="A170" s="1"/>
      <c r="G170" s="1"/>
      <c r="J170" s="1"/>
    </row>
    <row r="171" spans="1:10" ht="15.75" customHeight="1">
      <c r="A171" s="1"/>
      <c r="G171" s="1"/>
      <c r="J171" s="1"/>
    </row>
    <row r="172" spans="1:10" ht="15.75" customHeight="1">
      <c r="A172" s="1"/>
      <c r="G172" s="1"/>
      <c r="J172" s="1"/>
    </row>
    <row r="173" spans="1:10" ht="15.75" customHeight="1">
      <c r="A173" s="1"/>
      <c r="G173" s="1"/>
      <c r="J173" s="1"/>
    </row>
    <row r="174" spans="1:10" ht="15.75" customHeight="1">
      <c r="A174" s="1"/>
      <c r="G174" s="1"/>
      <c r="J174" s="1"/>
    </row>
    <row r="175" spans="1:10" ht="15.75" customHeight="1">
      <c r="A175" s="1"/>
      <c r="G175" s="1"/>
      <c r="J175" s="1"/>
    </row>
    <row r="176" spans="1:10" ht="15.75" customHeight="1">
      <c r="A176" s="1"/>
      <c r="G176" s="1"/>
      <c r="J176" s="1"/>
    </row>
    <row r="177" spans="1:10" ht="15.75" customHeight="1">
      <c r="A177" s="1"/>
      <c r="G177" s="1"/>
      <c r="J177" s="1"/>
    </row>
    <row r="178" spans="1:10" ht="15.75" customHeight="1">
      <c r="A178" s="1"/>
      <c r="G178" s="1"/>
      <c r="J178" s="1"/>
    </row>
    <row r="179" spans="1:10" ht="15.75" customHeight="1">
      <c r="A179" s="1"/>
      <c r="G179" s="1"/>
      <c r="J179" s="1"/>
    </row>
    <row r="180" spans="1:10" ht="15.75" customHeight="1">
      <c r="A180" s="1"/>
      <c r="G180" s="1"/>
      <c r="J180" s="1"/>
    </row>
    <row r="181" spans="1:10" ht="15.75" customHeight="1">
      <c r="A181" s="1"/>
      <c r="G181" s="1"/>
      <c r="J181" s="1"/>
    </row>
    <row r="182" spans="1:10" ht="15.75" customHeight="1">
      <c r="A182" s="1"/>
      <c r="G182" s="1"/>
      <c r="J182" s="1"/>
    </row>
    <row r="183" spans="1:10" ht="15.75" customHeight="1">
      <c r="A183" s="1"/>
      <c r="G183" s="1"/>
      <c r="J183" s="1"/>
    </row>
    <row r="184" spans="1:10" ht="15.75" customHeight="1">
      <c r="A184" s="1"/>
      <c r="G184" s="1"/>
      <c r="J184" s="1"/>
    </row>
    <row r="185" spans="1:10" ht="15.75" customHeight="1">
      <c r="A185" s="1"/>
      <c r="G185" s="1"/>
      <c r="J185" s="1"/>
    </row>
    <row r="186" spans="1:10" ht="15.75" customHeight="1">
      <c r="A186" s="1"/>
      <c r="G186" s="1"/>
      <c r="J186" s="1"/>
    </row>
    <row r="187" spans="1:10" ht="15.75" customHeight="1">
      <c r="A187" s="1"/>
      <c r="G187" s="1"/>
      <c r="J187" s="1"/>
    </row>
    <row r="188" spans="1:10" ht="15.75" customHeight="1">
      <c r="A188" s="1"/>
      <c r="G188" s="1"/>
      <c r="J188" s="1"/>
    </row>
    <row r="189" spans="1:10" ht="15.75" customHeight="1">
      <c r="A189" s="1"/>
      <c r="G189" s="1"/>
      <c r="J189" s="1"/>
    </row>
    <row r="190" spans="1:10" ht="15.75" customHeight="1">
      <c r="A190" s="1"/>
      <c r="G190" s="1"/>
      <c r="J190" s="1"/>
    </row>
    <row r="191" spans="1:10" ht="15.75" customHeight="1">
      <c r="A191" s="1"/>
      <c r="G191" s="1"/>
      <c r="J191" s="1"/>
    </row>
    <row r="192" spans="1:10" ht="15.75" customHeight="1">
      <c r="A192" s="1"/>
      <c r="G192" s="1"/>
      <c r="J192" s="1"/>
    </row>
    <row r="193" spans="1:10" ht="15.75" customHeight="1">
      <c r="A193" s="1"/>
      <c r="G193" s="1"/>
      <c r="J193" s="1"/>
    </row>
    <row r="194" spans="1:10" ht="15.75" customHeight="1">
      <c r="A194" s="1"/>
      <c r="G194" s="1"/>
      <c r="J194" s="1"/>
    </row>
    <row r="195" spans="1:10" ht="15.75" customHeight="1">
      <c r="A195" s="1"/>
      <c r="G195" s="1"/>
      <c r="J195" s="1"/>
    </row>
    <row r="196" spans="1:10" ht="15.75" customHeight="1">
      <c r="A196" s="1"/>
      <c r="G196" s="1"/>
      <c r="J196" s="1"/>
    </row>
    <row r="197" spans="1:10" ht="15.75" customHeight="1">
      <c r="A197" s="1"/>
      <c r="G197" s="1"/>
      <c r="J197" s="1"/>
    </row>
    <row r="198" spans="1:10" ht="15.75" customHeight="1">
      <c r="A198" s="1"/>
      <c r="G198" s="1"/>
      <c r="J198" s="1"/>
    </row>
    <row r="199" spans="1:10" ht="15.75" customHeight="1">
      <c r="A199" s="1"/>
      <c r="G199" s="1"/>
      <c r="J199" s="1"/>
    </row>
    <row r="200" spans="1:10" ht="15.75" customHeight="1">
      <c r="A200" s="1"/>
      <c r="G200" s="1"/>
      <c r="J200" s="1"/>
    </row>
    <row r="201" spans="1:10" ht="15.75" customHeight="1">
      <c r="A201" s="1"/>
      <c r="G201" s="1"/>
      <c r="J201" s="1"/>
    </row>
    <row r="202" spans="1:10" ht="15.75" customHeight="1">
      <c r="A202" s="1"/>
      <c r="G202" s="1"/>
      <c r="J202" s="1"/>
    </row>
    <row r="203" spans="1:10" ht="15.75" customHeight="1">
      <c r="A203" s="1"/>
      <c r="G203" s="1"/>
      <c r="J203" s="1"/>
    </row>
    <row r="204" spans="1:10" ht="15.75" customHeight="1">
      <c r="A204" s="1"/>
      <c r="G204" s="1"/>
      <c r="J204" s="1"/>
    </row>
    <row r="205" spans="1:10" ht="15.75" customHeight="1">
      <c r="A205" s="1"/>
      <c r="G205" s="1"/>
      <c r="J205" s="1"/>
    </row>
    <row r="206" spans="1:10" ht="15.75" customHeight="1">
      <c r="A206" s="1"/>
      <c r="G206" s="1"/>
      <c r="J206" s="1"/>
    </row>
    <row r="207" spans="1:10" ht="15.75" customHeight="1">
      <c r="A207" s="1"/>
      <c r="G207" s="1"/>
      <c r="J207" s="1"/>
    </row>
    <row r="208" spans="1:10" ht="15.75" customHeight="1">
      <c r="A208" s="1"/>
      <c r="G208" s="1"/>
      <c r="J208" s="1"/>
    </row>
    <row r="209" spans="1:10" ht="15.75" customHeight="1">
      <c r="A209" s="1"/>
      <c r="G209" s="1"/>
      <c r="J209" s="1"/>
    </row>
    <row r="210" spans="1:10" ht="15.75" customHeight="1">
      <c r="A210" s="1"/>
      <c r="G210" s="1"/>
      <c r="J210" s="1"/>
    </row>
    <row r="211" spans="1:10" ht="15.75" customHeight="1">
      <c r="A211" s="1"/>
      <c r="G211" s="1"/>
      <c r="J211" s="1"/>
    </row>
    <row r="212" spans="1:10" ht="15.75" customHeight="1">
      <c r="A212" s="1"/>
      <c r="G212" s="1"/>
      <c r="J212" s="1"/>
    </row>
    <row r="213" spans="1:10" ht="15.75" customHeight="1">
      <c r="A213" s="1"/>
      <c r="G213" s="1"/>
      <c r="J213" s="1"/>
    </row>
    <row r="214" spans="1:10" ht="15.75" customHeight="1">
      <c r="A214" s="1"/>
      <c r="G214" s="1"/>
      <c r="J214" s="1"/>
    </row>
    <row r="215" spans="1:10" ht="15.75" customHeight="1">
      <c r="A215" s="1"/>
      <c r="G215" s="1"/>
      <c r="J215" s="1"/>
    </row>
    <row r="216" spans="1:10" ht="15.75" customHeight="1">
      <c r="A216" s="1"/>
      <c r="G216" s="1"/>
      <c r="J216" s="1"/>
    </row>
    <row r="217" spans="1:10" ht="15.75" customHeight="1">
      <c r="A217" s="1"/>
      <c r="G217" s="1"/>
      <c r="J217" s="1"/>
    </row>
    <row r="218" spans="1:10" ht="15.75" customHeight="1">
      <c r="A218" s="1"/>
      <c r="G218" s="1"/>
      <c r="J218" s="1"/>
    </row>
    <row r="219" spans="1:10" ht="15.75" customHeight="1">
      <c r="A219" s="1"/>
      <c r="G219" s="1"/>
      <c r="J219" s="1"/>
    </row>
    <row r="220" spans="1:10" ht="15.75" customHeight="1">
      <c r="A220" s="1"/>
      <c r="G220" s="1"/>
      <c r="J220" s="1"/>
    </row>
    <row r="221" spans="1:10" ht="15.75" customHeight="1">
      <c r="A221" s="1"/>
      <c r="G221" s="1"/>
      <c r="J221" s="1"/>
    </row>
    <row r="222" spans="1:10" ht="15.75" customHeight="1">
      <c r="A222" s="1"/>
      <c r="G222" s="1"/>
      <c r="J222" s="1"/>
    </row>
    <row r="223" spans="1:10" ht="15.75" customHeight="1">
      <c r="A223" s="1"/>
      <c r="G223" s="1"/>
      <c r="J223" s="1"/>
    </row>
    <row r="224" spans="1:10" ht="15.75" customHeight="1">
      <c r="A224" s="1"/>
      <c r="G224" s="1"/>
      <c r="J224" s="1"/>
    </row>
    <row r="225" spans="1:10" ht="15.75" customHeight="1">
      <c r="A225" s="1"/>
      <c r="G225" s="1"/>
      <c r="J225" s="1"/>
    </row>
    <row r="226" spans="1:10" ht="15.75" customHeight="1">
      <c r="A226" s="1"/>
      <c r="G226" s="1"/>
      <c r="J226" s="1"/>
    </row>
    <row r="227" spans="1:10" ht="15.75" customHeight="1">
      <c r="A227" s="1"/>
      <c r="G227" s="1"/>
      <c r="J227" s="1"/>
    </row>
    <row r="228" spans="1:10" ht="15.75" customHeight="1">
      <c r="A228" s="1"/>
      <c r="G228" s="1"/>
      <c r="J228" s="1"/>
    </row>
    <row r="229" spans="1:10" ht="15.75" customHeight="1">
      <c r="A229" s="1"/>
      <c r="G229" s="1"/>
      <c r="J229" s="1"/>
    </row>
    <row r="230" spans="1:10" ht="15.75" customHeight="1">
      <c r="A230" s="1"/>
      <c r="G230" s="1"/>
      <c r="J230" s="1"/>
    </row>
    <row r="231" spans="1:10" ht="15.75" customHeight="1">
      <c r="A231" s="1"/>
      <c r="G231" s="1"/>
      <c r="J231" s="1"/>
    </row>
    <row r="232" spans="1:10" ht="15.75" customHeight="1">
      <c r="A232" s="1"/>
      <c r="G232" s="1"/>
      <c r="J232" s="1"/>
    </row>
    <row r="233" spans="1:10" ht="15.75" customHeight="1">
      <c r="A233" s="1"/>
      <c r="G233" s="1"/>
      <c r="J233" s="1"/>
    </row>
    <row r="234" spans="1:10" ht="15.75" customHeight="1">
      <c r="A234" s="1"/>
      <c r="G234" s="1"/>
      <c r="J234" s="1"/>
    </row>
    <row r="235" spans="1:10" ht="15.75" customHeight="1">
      <c r="A235" s="1"/>
      <c r="G235" s="1"/>
      <c r="J235" s="1"/>
    </row>
    <row r="236" spans="1:10" ht="15.75" customHeight="1">
      <c r="A236" s="1"/>
      <c r="G236" s="1"/>
      <c r="J236" s="1"/>
    </row>
    <row r="237" spans="1:10" ht="15.75" customHeight="1">
      <c r="A237" s="1"/>
      <c r="G237" s="1"/>
      <c r="J237" s="1"/>
    </row>
    <row r="238" spans="1:10" ht="15.75" customHeight="1">
      <c r="A238" s="1"/>
      <c r="G238" s="1"/>
      <c r="J238" s="1"/>
    </row>
    <row r="239" spans="1:10" ht="15.75" customHeight="1">
      <c r="A239" s="1"/>
      <c r="G239" s="1"/>
      <c r="J239" s="1"/>
    </row>
    <row r="240" spans="1:10" ht="15.75" customHeight="1">
      <c r="A240" s="1"/>
      <c r="G240" s="1"/>
      <c r="J240" s="1"/>
    </row>
    <row r="241" spans="1:10" ht="15.75" customHeight="1">
      <c r="A241" s="1"/>
      <c r="G241" s="1"/>
      <c r="J241" s="1"/>
    </row>
    <row r="242" spans="1:10" ht="15.75" customHeight="1">
      <c r="A242" s="1"/>
      <c r="G242" s="1"/>
      <c r="J242" s="1"/>
    </row>
    <row r="243" spans="1:10" ht="15.75" customHeight="1">
      <c r="A243" s="1"/>
      <c r="G243" s="1"/>
      <c r="J243" s="1"/>
    </row>
    <row r="244" spans="1:10" ht="15.75" customHeight="1">
      <c r="A244" s="1"/>
      <c r="G244" s="1"/>
      <c r="J244" s="1"/>
    </row>
    <row r="245" spans="1:10" ht="15.75" customHeight="1">
      <c r="A245" s="1"/>
      <c r="G245" s="1"/>
      <c r="J245" s="1"/>
    </row>
    <row r="246" spans="1:10" ht="15.75" customHeight="1">
      <c r="A246" s="1"/>
      <c r="G246" s="1"/>
      <c r="J246" s="1"/>
    </row>
    <row r="247" spans="1:10" ht="15.75" customHeight="1">
      <c r="A247" s="1"/>
      <c r="G247" s="1"/>
      <c r="J247" s="1"/>
    </row>
    <row r="248" spans="1:10" ht="15.75" customHeight="1">
      <c r="A248" s="1"/>
      <c r="G248" s="1"/>
      <c r="J248" s="1"/>
    </row>
    <row r="249" spans="1:10" ht="15.75" customHeight="1">
      <c r="A249" s="1"/>
      <c r="G249" s="1"/>
      <c r="J249" s="1"/>
    </row>
    <row r="250" spans="1:10" ht="15.75" customHeight="1">
      <c r="A250" s="1"/>
      <c r="G250" s="1"/>
      <c r="J250" s="1"/>
    </row>
    <row r="251" spans="1:10" ht="15.75" customHeight="1">
      <c r="A251" s="1"/>
      <c r="G251" s="1"/>
      <c r="J251" s="1"/>
    </row>
    <row r="252" spans="1:10" ht="15.75" customHeight="1">
      <c r="A252" s="1"/>
      <c r="G252" s="1"/>
      <c r="J252" s="1"/>
    </row>
    <row r="253" spans="1:10" ht="15.75" customHeight="1">
      <c r="A253" s="1"/>
      <c r="G253" s="1"/>
      <c r="J253" s="1"/>
    </row>
    <row r="254" spans="1:10" ht="15.75" customHeight="1">
      <c r="A254" s="1"/>
      <c r="G254" s="1"/>
      <c r="J254" s="1"/>
    </row>
    <row r="255" spans="1:10" ht="15.75" customHeight="1">
      <c r="A255" s="1"/>
      <c r="G255" s="1"/>
      <c r="J255" s="1"/>
    </row>
    <row r="256" spans="1:10" ht="15.75" customHeight="1">
      <c r="A256" s="1"/>
      <c r="G256" s="1"/>
      <c r="J256" s="1"/>
    </row>
    <row r="257" spans="1:10" ht="15.75" customHeight="1">
      <c r="A257" s="1"/>
      <c r="G257" s="1"/>
      <c r="J257" s="1"/>
    </row>
    <row r="258" spans="1:10" ht="15.75" customHeight="1">
      <c r="A258" s="1"/>
      <c r="G258" s="1"/>
      <c r="J258" s="1"/>
    </row>
    <row r="259" spans="1:10" ht="15.75" customHeight="1">
      <c r="A259" s="1"/>
      <c r="G259" s="1"/>
      <c r="J259" s="1"/>
    </row>
    <row r="260" spans="1:10" ht="15.75" customHeight="1">
      <c r="A260" s="1"/>
      <c r="G260" s="1"/>
      <c r="J260" s="1"/>
    </row>
    <row r="261" spans="1:10" ht="15.75" customHeight="1">
      <c r="A261" s="1"/>
      <c r="G261" s="1"/>
      <c r="J261" s="1"/>
    </row>
    <row r="262" spans="1:10" ht="15.75" customHeight="1">
      <c r="A262" s="1"/>
      <c r="G262" s="1"/>
      <c r="J262" s="1"/>
    </row>
    <row r="263" spans="1:10" ht="15.75" customHeight="1">
      <c r="A263" s="1"/>
      <c r="G263" s="1"/>
      <c r="J263" s="1"/>
    </row>
    <row r="264" spans="1:10" ht="15.75" customHeight="1">
      <c r="A264" s="1"/>
      <c r="G264" s="1"/>
      <c r="J264" s="1"/>
    </row>
    <row r="265" spans="1:10" ht="15.75" customHeight="1">
      <c r="A265" s="1"/>
      <c r="G265" s="1"/>
      <c r="J265" s="1"/>
    </row>
    <row r="266" spans="1:10" ht="15.75" customHeight="1">
      <c r="A266" s="1"/>
      <c r="G266" s="1"/>
      <c r="J266" s="1"/>
    </row>
    <row r="267" spans="1:10" ht="15.75" customHeight="1">
      <c r="A267" s="1"/>
      <c r="G267" s="1"/>
      <c r="J267" s="1"/>
    </row>
    <row r="268" spans="1:10" ht="15.75" customHeight="1">
      <c r="A268" s="1"/>
      <c r="G268" s="1"/>
      <c r="J268" s="1"/>
    </row>
    <row r="269" spans="1:10" ht="15.75" customHeight="1">
      <c r="A269" s="1"/>
      <c r="G269" s="1"/>
      <c r="J269" s="1"/>
    </row>
    <row r="270" spans="1:10" ht="15.75" customHeight="1">
      <c r="A270" s="1"/>
      <c r="G270" s="1"/>
      <c r="J270" s="1"/>
    </row>
    <row r="271" spans="1:10" ht="15.75" customHeight="1">
      <c r="A271" s="1"/>
      <c r="G271" s="1"/>
      <c r="J271" s="1"/>
    </row>
    <row r="272" spans="1:10" ht="15.75" customHeight="1">
      <c r="A272" s="1"/>
      <c r="G272" s="1"/>
      <c r="J272" s="1"/>
    </row>
    <row r="273" spans="1:10" ht="15.75" customHeight="1">
      <c r="A273" s="1"/>
      <c r="G273" s="1"/>
      <c r="J273" s="1"/>
    </row>
    <row r="274" spans="1:10" ht="15.75" customHeight="1">
      <c r="A274" s="1"/>
      <c r="G274" s="1"/>
      <c r="J274" s="1"/>
    </row>
    <row r="275" spans="1:10" ht="15.75" customHeight="1">
      <c r="A275" s="1"/>
      <c r="G275" s="1"/>
      <c r="J275" s="1"/>
    </row>
    <row r="276" spans="1:10" ht="15.75" customHeight="1">
      <c r="A276" s="1"/>
      <c r="G276" s="1"/>
      <c r="J276" s="1"/>
    </row>
    <row r="277" spans="1:10" ht="15.75" customHeight="1">
      <c r="A277" s="1"/>
      <c r="G277" s="1"/>
      <c r="J277" s="1"/>
    </row>
    <row r="278" spans="1:10" ht="15.75" customHeight="1">
      <c r="A278" s="1"/>
      <c r="G278" s="1"/>
      <c r="J278" s="1"/>
    </row>
    <row r="279" spans="1:10" ht="15.75" customHeight="1">
      <c r="A279" s="1"/>
      <c r="G279" s="1"/>
      <c r="J279" s="1"/>
    </row>
    <row r="280" spans="1:10" ht="15.75" customHeight="1">
      <c r="A280" s="1"/>
      <c r="G280" s="1"/>
      <c r="J280" s="1"/>
    </row>
    <row r="281" spans="1:10" ht="15.75" customHeight="1">
      <c r="A281" s="1"/>
      <c r="G281" s="1"/>
      <c r="J281" s="1"/>
    </row>
    <row r="282" spans="1:10" ht="15.75" customHeight="1">
      <c r="A282" s="1"/>
      <c r="G282" s="1"/>
      <c r="J282" s="1"/>
    </row>
    <row r="283" spans="1:10" ht="15.75" customHeight="1">
      <c r="A283" s="1"/>
      <c r="G283" s="1"/>
      <c r="J283" s="1"/>
    </row>
    <row r="284" spans="1:10" ht="15.75" customHeight="1">
      <c r="A284" s="1"/>
      <c r="G284" s="1"/>
      <c r="J284" s="1"/>
    </row>
    <row r="285" spans="1:10" ht="15.75" customHeight="1">
      <c r="A285" s="1"/>
      <c r="G285" s="1"/>
      <c r="J285" s="1"/>
    </row>
    <row r="286" spans="1:10" ht="15.75" customHeight="1">
      <c r="A286" s="1"/>
      <c r="G286" s="1"/>
      <c r="J286" s="1"/>
    </row>
    <row r="287" spans="1:10" ht="15.75" customHeight="1">
      <c r="A287" s="1"/>
      <c r="G287" s="1"/>
      <c r="J287" s="1"/>
    </row>
    <row r="288" spans="1:10" ht="15.75" customHeight="1">
      <c r="A288" s="1"/>
      <c r="G288" s="1"/>
      <c r="J288" s="1"/>
    </row>
    <row r="289" spans="1:10" ht="15.75" customHeight="1">
      <c r="A289" s="1"/>
      <c r="G289" s="1"/>
      <c r="J289" s="1"/>
    </row>
    <row r="290" spans="1:10" ht="15.75" customHeight="1">
      <c r="A290" s="1"/>
      <c r="G290" s="1"/>
      <c r="J290" s="1"/>
    </row>
    <row r="291" spans="1:10" ht="15.75" customHeight="1">
      <c r="A291" s="1"/>
      <c r="G291" s="1"/>
      <c r="J291" s="1"/>
    </row>
    <row r="292" spans="1:10" ht="15.75" customHeight="1">
      <c r="A292" s="1"/>
      <c r="G292" s="1"/>
      <c r="J292" s="1"/>
    </row>
    <row r="293" spans="1:10" ht="15.75" customHeight="1">
      <c r="A293" s="1"/>
      <c r="G293" s="1"/>
      <c r="J293" s="1"/>
    </row>
    <row r="294" spans="1:10" ht="15.75" customHeight="1">
      <c r="A294" s="1"/>
      <c r="G294" s="1"/>
      <c r="J294" s="1"/>
    </row>
    <row r="295" spans="1:10" ht="15.75" customHeight="1">
      <c r="A295" s="1"/>
      <c r="G295" s="1"/>
      <c r="J295" s="1"/>
    </row>
    <row r="296" spans="1:10" ht="15.75" customHeight="1">
      <c r="A296" s="1"/>
      <c r="G296" s="1"/>
      <c r="J296" s="1"/>
    </row>
    <row r="297" spans="1:10" ht="15.75" customHeight="1">
      <c r="A297" s="1"/>
      <c r="G297" s="1"/>
      <c r="J297" s="1"/>
    </row>
    <row r="298" spans="1:10" ht="15.75" customHeight="1">
      <c r="A298" s="1"/>
      <c r="G298" s="1"/>
      <c r="J298" s="1"/>
    </row>
    <row r="299" spans="1:10" ht="15.75" customHeight="1">
      <c r="A299" s="1"/>
      <c r="G299" s="1"/>
      <c r="J299" s="1"/>
    </row>
    <row r="300" spans="1:10" ht="15.75" customHeight="1">
      <c r="A300" s="1"/>
      <c r="G300" s="1"/>
      <c r="J300" s="1"/>
    </row>
    <row r="301" spans="1:10" ht="15.75" customHeight="1">
      <c r="A301" s="1"/>
      <c r="G301" s="1"/>
      <c r="J301" s="1"/>
    </row>
    <row r="302" spans="1:10" ht="15.75" customHeight="1">
      <c r="A302" s="1"/>
      <c r="G302" s="1"/>
      <c r="J302" s="1"/>
    </row>
    <row r="303" spans="1:10" ht="15.75" customHeight="1">
      <c r="A303" s="1"/>
      <c r="G303" s="1"/>
      <c r="J303" s="1"/>
    </row>
    <row r="304" spans="1:10" ht="15.75" customHeight="1">
      <c r="A304" s="1"/>
      <c r="G304" s="1"/>
      <c r="J304" s="1"/>
    </row>
    <row r="305" spans="1:10" ht="15.75" customHeight="1">
      <c r="A305" s="1"/>
      <c r="G305" s="1"/>
      <c r="J305" s="1"/>
    </row>
    <row r="306" spans="1:10" ht="15.75" customHeight="1">
      <c r="A306" s="1"/>
      <c r="G306" s="1"/>
      <c r="J306" s="1"/>
    </row>
    <row r="307" spans="1:10" ht="15.75" customHeight="1">
      <c r="A307" s="1"/>
      <c r="G307" s="1"/>
      <c r="J307" s="1"/>
    </row>
    <row r="308" spans="1:10" ht="15.75" customHeight="1">
      <c r="A308" s="1"/>
      <c r="G308" s="1"/>
      <c r="J308" s="1"/>
    </row>
    <row r="309" spans="1:10" ht="15.75" customHeight="1">
      <c r="A309" s="1"/>
      <c r="G309" s="1"/>
      <c r="J309" s="1"/>
    </row>
    <row r="310" spans="1:10" ht="15.75" customHeight="1">
      <c r="A310" s="1"/>
      <c r="G310" s="1"/>
      <c r="J310" s="1"/>
    </row>
    <row r="311" spans="1:10" ht="15.75" customHeight="1">
      <c r="A311" s="1"/>
      <c r="G311" s="1"/>
      <c r="J311" s="1"/>
    </row>
    <row r="312" spans="1:10" ht="15.75" customHeight="1">
      <c r="A312" s="1"/>
      <c r="G312" s="1"/>
      <c r="J312" s="1"/>
    </row>
    <row r="313" spans="1:10" ht="15.75" customHeight="1">
      <c r="A313" s="1"/>
      <c r="G313" s="1"/>
      <c r="J313" s="1"/>
    </row>
    <row r="314" spans="1:10" ht="15.75" customHeight="1">
      <c r="A314" s="1"/>
      <c r="G314" s="1"/>
      <c r="J314" s="1"/>
    </row>
    <row r="315" spans="1:10" ht="15.75" customHeight="1">
      <c r="A315" s="1"/>
      <c r="G315" s="1"/>
      <c r="J315" s="1"/>
    </row>
    <row r="316" spans="1:10" ht="15.75" customHeight="1">
      <c r="A316" s="1"/>
      <c r="G316" s="1"/>
      <c r="J316" s="1"/>
    </row>
    <row r="317" spans="1:10" ht="15.75" customHeight="1">
      <c r="A317" s="1"/>
      <c r="G317" s="1"/>
      <c r="J317" s="1"/>
    </row>
    <row r="318" spans="1:10" ht="15.75" customHeight="1">
      <c r="A318" s="1"/>
      <c r="G318" s="1"/>
      <c r="J318" s="1"/>
    </row>
    <row r="319" spans="1:10" ht="15.75" customHeight="1">
      <c r="A319" s="1"/>
      <c r="G319" s="1"/>
      <c r="J319" s="1"/>
    </row>
    <row r="320" spans="1:10" ht="15.75" customHeight="1">
      <c r="A320" s="1"/>
      <c r="G320" s="1"/>
      <c r="J320" s="1"/>
    </row>
    <row r="321" spans="1:10" ht="15.75" customHeight="1">
      <c r="A321" s="1"/>
      <c r="G321" s="1"/>
      <c r="J321" s="1"/>
    </row>
    <row r="322" spans="1:10" ht="15.75" customHeight="1">
      <c r="A322" s="1"/>
      <c r="G322" s="1"/>
      <c r="J322" s="1"/>
    </row>
    <row r="323" spans="1:10" ht="15.75" customHeight="1">
      <c r="A323" s="1"/>
      <c r="G323" s="1"/>
      <c r="J323" s="1"/>
    </row>
    <row r="324" spans="1:10" ht="15.75" customHeight="1">
      <c r="A324" s="1"/>
      <c r="G324" s="1"/>
      <c r="J324" s="1"/>
    </row>
    <row r="325" spans="1:10" ht="15.75" customHeight="1">
      <c r="A325" s="1"/>
      <c r="G325" s="1"/>
      <c r="J325" s="1"/>
    </row>
    <row r="326" spans="1:10" ht="15.75" customHeight="1">
      <c r="A326" s="1"/>
      <c r="G326" s="1"/>
      <c r="J326" s="1"/>
    </row>
    <row r="327" spans="1:10" ht="15.75" customHeight="1">
      <c r="A327" s="1"/>
      <c r="G327" s="1"/>
      <c r="J327" s="1"/>
    </row>
    <row r="328" spans="1:10" ht="15.75" customHeight="1">
      <c r="A328" s="1"/>
      <c r="G328" s="1"/>
      <c r="J328" s="1"/>
    </row>
    <row r="329" spans="1:10" ht="15.75" customHeight="1">
      <c r="A329" s="1"/>
      <c r="G329" s="1"/>
      <c r="J329" s="1"/>
    </row>
    <row r="330" spans="1:10" ht="15.75" customHeight="1">
      <c r="A330" s="1"/>
      <c r="G330" s="1"/>
      <c r="J330" s="1"/>
    </row>
    <row r="331" spans="1:10" ht="15.75" customHeight="1">
      <c r="A331" s="1"/>
      <c r="G331" s="1"/>
      <c r="J331" s="1"/>
    </row>
    <row r="332" spans="1:10" ht="15.75" customHeight="1">
      <c r="A332" s="1"/>
      <c r="G332" s="1"/>
      <c r="J332" s="1"/>
    </row>
    <row r="333" spans="1:10" ht="15.75" customHeight="1">
      <c r="A333" s="1"/>
      <c r="G333" s="1"/>
      <c r="J333" s="1"/>
    </row>
    <row r="334" spans="1:10" ht="15.75" customHeight="1">
      <c r="A334" s="1"/>
      <c r="G334" s="1"/>
      <c r="J334" s="1"/>
    </row>
    <row r="335" spans="1:10" ht="15.75" customHeight="1">
      <c r="A335" s="1"/>
      <c r="G335" s="1"/>
      <c r="J335" s="1"/>
    </row>
    <row r="336" spans="1:10" ht="15.75" customHeight="1">
      <c r="A336" s="1"/>
      <c r="G336" s="1"/>
      <c r="J336" s="1"/>
    </row>
    <row r="337" spans="1:10" ht="15.75" customHeight="1">
      <c r="A337" s="1"/>
      <c r="G337" s="1"/>
      <c r="J337" s="1"/>
    </row>
    <row r="338" spans="1:10" ht="15.75" customHeight="1">
      <c r="A338" s="1"/>
      <c r="G338" s="1"/>
      <c r="J338" s="1"/>
    </row>
    <row r="339" spans="1:10" ht="15.75" customHeight="1">
      <c r="A339" s="1"/>
      <c r="G339" s="1"/>
      <c r="J339" s="1"/>
    </row>
    <row r="340" spans="1:10" ht="15.75" customHeight="1">
      <c r="A340" s="1"/>
      <c r="G340" s="1"/>
      <c r="J340" s="1"/>
    </row>
    <row r="341" spans="1:10" ht="15.75" customHeight="1">
      <c r="A341" s="1"/>
      <c r="G341" s="1"/>
      <c r="J341" s="1"/>
    </row>
    <row r="342" spans="1:10" ht="15.75" customHeight="1">
      <c r="A342" s="1"/>
      <c r="G342" s="1"/>
      <c r="J342" s="1"/>
    </row>
    <row r="343" spans="1:10" ht="15.75" customHeight="1">
      <c r="A343" s="1"/>
      <c r="G343" s="1"/>
      <c r="J343" s="1"/>
    </row>
    <row r="344" spans="1:10" ht="15.75" customHeight="1">
      <c r="A344" s="1"/>
      <c r="G344" s="1"/>
      <c r="J344" s="1"/>
    </row>
    <row r="345" spans="1:10" ht="15.75" customHeight="1">
      <c r="A345" s="1"/>
      <c r="G345" s="1"/>
      <c r="J345" s="1"/>
    </row>
    <row r="346" spans="1:10" ht="15.75" customHeight="1">
      <c r="A346" s="1"/>
      <c r="G346" s="1"/>
      <c r="J346" s="1"/>
    </row>
    <row r="347" spans="1:10" ht="15.75" customHeight="1">
      <c r="A347" s="1"/>
      <c r="G347" s="1"/>
      <c r="J347" s="1"/>
    </row>
    <row r="348" spans="1:10" ht="15.75" customHeight="1">
      <c r="A348" s="1"/>
      <c r="G348" s="1"/>
      <c r="J348" s="1"/>
    </row>
    <row r="349" spans="1:10" ht="15.75" customHeight="1">
      <c r="A349" s="1"/>
      <c r="G349" s="1"/>
      <c r="J349" s="1"/>
    </row>
    <row r="350" spans="1:10" ht="15.75" customHeight="1">
      <c r="A350" s="1"/>
      <c r="G350" s="1"/>
      <c r="J350" s="1"/>
    </row>
    <row r="351" spans="1:10" ht="15.75" customHeight="1">
      <c r="A351" s="1"/>
      <c r="G351" s="1"/>
      <c r="J351" s="1"/>
    </row>
    <row r="352" spans="1:10" ht="15.75" customHeight="1">
      <c r="A352" s="1"/>
      <c r="G352" s="1"/>
      <c r="J352" s="1"/>
    </row>
    <row r="353" spans="1:10" ht="15.75" customHeight="1">
      <c r="A353" s="1"/>
      <c r="G353" s="1"/>
      <c r="J353" s="1"/>
    </row>
    <row r="354" spans="1:10" ht="15.75" customHeight="1">
      <c r="A354" s="1"/>
      <c r="G354" s="1"/>
      <c r="J354" s="1"/>
    </row>
    <row r="355" spans="1:10" ht="15.75" customHeight="1">
      <c r="A355" s="1"/>
      <c r="G355" s="1"/>
      <c r="J355" s="1"/>
    </row>
    <row r="356" spans="1:10" ht="15.75" customHeight="1">
      <c r="A356" s="1"/>
      <c r="G356" s="1"/>
      <c r="J356" s="1"/>
    </row>
    <row r="357" spans="1:10" ht="15.75" customHeight="1">
      <c r="A357" s="1"/>
      <c r="G357" s="1"/>
      <c r="J357" s="1"/>
    </row>
    <row r="358" spans="1:10" ht="15.75" customHeight="1">
      <c r="A358" s="1"/>
      <c r="G358" s="1"/>
      <c r="J358" s="1"/>
    </row>
    <row r="359" spans="1:10" ht="15.75" customHeight="1">
      <c r="A359" s="1"/>
      <c r="G359" s="1"/>
      <c r="J359" s="1"/>
    </row>
    <row r="360" spans="1:10" ht="15.75" customHeight="1">
      <c r="A360" s="1"/>
      <c r="G360" s="1"/>
      <c r="J360" s="1"/>
    </row>
    <row r="361" spans="1:10" ht="15.75" customHeight="1">
      <c r="A361" s="1"/>
      <c r="G361" s="1"/>
      <c r="J361" s="1"/>
    </row>
    <row r="362" spans="1:10" ht="15.75" customHeight="1">
      <c r="A362" s="1"/>
      <c r="G362" s="1"/>
      <c r="J362" s="1"/>
    </row>
    <row r="363" spans="1:10" ht="15.75" customHeight="1">
      <c r="A363" s="1"/>
      <c r="G363" s="1"/>
      <c r="J363" s="1"/>
    </row>
    <row r="364" spans="1:10" ht="15.75" customHeight="1">
      <c r="A364" s="1"/>
      <c r="G364" s="1"/>
      <c r="J364" s="1"/>
    </row>
    <row r="365" spans="1:10" ht="15.75" customHeight="1">
      <c r="A365" s="1"/>
      <c r="G365" s="1"/>
      <c r="J365" s="1"/>
    </row>
    <row r="366" spans="1:10" ht="15.75" customHeight="1">
      <c r="A366" s="1"/>
      <c r="G366" s="1"/>
      <c r="J366" s="1"/>
    </row>
    <row r="367" spans="1:10" ht="15.75" customHeight="1">
      <c r="A367" s="1"/>
      <c r="G367" s="1"/>
      <c r="J367" s="1"/>
    </row>
    <row r="368" spans="1:10" ht="15.75" customHeight="1">
      <c r="A368" s="1"/>
      <c r="G368" s="1"/>
      <c r="J368" s="1"/>
    </row>
    <row r="369" spans="1:10" ht="15.75" customHeight="1">
      <c r="A369" s="1"/>
      <c r="G369" s="1"/>
      <c r="J369" s="1"/>
    </row>
    <row r="370" spans="1:10" ht="15.75" customHeight="1">
      <c r="A370" s="1"/>
      <c r="G370" s="1"/>
      <c r="J370" s="1"/>
    </row>
    <row r="371" spans="1:10" ht="15.75" customHeight="1">
      <c r="A371" s="1"/>
      <c r="G371" s="1"/>
      <c r="J371" s="1"/>
    </row>
    <row r="372" spans="1:10" ht="15.75" customHeight="1">
      <c r="A372" s="1"/>
      <c r="G372" s="1"/>
      <c r="J372" s="1"/>
    </row>
    <row r="373" spans="1:10" ht="15.75" customHeight="1">
      <c r="A373" s="1"/>
      <c r="G373" s="1"/>
      <c r="J373" s="1"/>
    </row>
    <row r="374" spans="1:10" ht="15.75" customHeight="1">
      <c r="A374" s="1"/>
      <c r="G374" s="1"/>
      <c r="J374" s="1"/>
    </row>
    <row r="375" spans="1:10" ht="15.75" customHeight="1">
      <c r="A375" s="1"/>
      <c r="G375" s="1"/>
      <c r="J375" s="1"/>
    </row>
    <row r="376" spans="1:10" ht="15.75" customHeight="1">
      <c r="A376" s="1"/>
      <c r="G376" s="1"/>
      <c r="J376" s="1"/>
    </row>
    <row r="377" spans="1:10" ht="15.75" customHeight="1">
      <c r="A377" s="1"/>
      <c r="G377" s="1"/>
      <c r="J377" s="1"/>
    </row>
    <row r="378" spans="1:10" ht="15.75" customHeight="1">
      <c r="A378" s="1"/>
      <c r="G378" s="1"/>
      <c r="J378" s="1"/>
    </row>
    <row r="379" spans="1:10" ht="15.75" customHeight="1">
      <c r="A379" s="1"/>
      <c r="G379" s="1"/>
      <c r="J379" s="1"/>
    </row>
    <row r="380" spans="1:10" ht="15.75" customHeight="1">
      <c r="A380" s="1"/>
      <c r="G380" s="1"/>
      <c r="J380" s="1"/>
    </row>
    <row r="381" spans="1:10" ht="15.75" customHeight="1">
      <c r="A381" s="1"/>
      <c r="G381" s="1"/>
      <c r="J381" s="1"/>
    </row>
    <row r="382" spans="1:10" ht="15.75" customHeight="1">
      <c r="A382" s="1"/>
      <c r="G382" s="1"/>
      <c r="J382" s="1"/>
    </row>
    <row r="383" spans="1:10" ht="15.75" customHeight="1">
      <c r="A383" s="1"/>
      <c r="G383" s="1"/>
      <c r="J383" s="1"/>
    </row>
    <row r="384" spans="1:10" ht="15.75" customHeight="1">
      <c r="A384" s="1"/>
      <c r="G384" s="1"/>
      <c r="J384" s="1"/>
    </row>
    <row r="385" spans="1:10" ht="15.75" customHeight="1">
      <c r="A385" s="1"/>
      <c r="G385" s="1"/>
      <c r="J385" s="1"/>
    </row>
    <row r="386" spans="1:10" ht="15.75" customHeight="1">
      <c r="A386" s="1"/>
      <c r="G386" s="1"/>
      <c r="J386" s="1"/>
    </row>
    <row r="387" spans="1:10" ht="15.75" customHeight="1">
      <c r="A387" s="1"/>
      <c r="G387" s="1"/>
      <c r="J387" s="1"/>
    </row>
    <row r="388" spans="1:10" ht="15.75" customHeight="1">
      <c r="A388" s="1"/>
      <c r="G388" s="1"/>
      <c r="J388" s="1"/>
    </row>
    <row r="389" spans="1:10" ht="15.75" customHeight="1">
      <c r="A389" s="1"/>
      <c r="G389" s="1"/>
      <c r="J389" s="1"/>
    </row>
    <row r="390" spans="1:10" ht="15.75" customHeight="1">
      <c r="A390" s="1"/>
      <c r="G390" s="1"/>
      <c r="J390" s="1"/>
    </row>
    <row r="391" spans="1:10" ht="15.75" customHeight="1">
      <c r="A391" s="1"/>
      <c r="G391" s="1"/>
      <c r="J391" s="1"/>
    </row>
    <row r="392" spans="1:10" ht="15.75" customHeight="1">
      <c r="A392" s="1"/>
      <c r="G392" s="1"/>
      <c r="J392" s="1"/>
    </row>
    <row r="393" spans="1:10" ht="15.75" customHeight="1">
      <c r="A393" s="1"/>
      <c r="G393" s="1"/>
      <c r="J393" s="1"/>
    </row>
    <row r="394" spans="1:10" ht="15.75" customHeight="1">
      <c r="A394" s="1"/>
      <c r="G394" s="1"/>
      <c r="J394" s="1"/>
    </row>
    <row r="395" spans="1:10" ht="15.75" customHeight="1">
      <c r="A395" s="1"/>
      <c r="G395" s="1"/>
      <c r="J395" s="1"/>
    </row>
    <row r="396" spans="1:10" ht="15.75" customHeight="1">
      <c r="A396" s="1"/>
      <c r="G396" s="1"/>
      <c r="J396" s="1"/>
    </row>
    <row r="397" spans="1:10" ht="15.75" customHeight="1">
      <c r="A397" s="1"/>
      <c r="G397" s="1"/>
      <c r="J397" s="1"/>
    </row>
    <row r="398" spans="1:10" ht="15.75" customHeight="1">
      <c r="A398" s="1"/>
      <c r="G398" s="1"/>
      <c r="J398" s="1"/>
    </row>
    <row r="399" spans="1:10" ht="15.75" customHeight="1">
      <c r="A399" s="1"/>
      <c r="G399" s="1"/>
      <c r="J399" s="1"/>
    </row>
    <row r="400" spans="1:10" ht="15.75" customHeight="1">
      <c r="A400" s="1"/>
      <c r="G400" s="1"/>
      <c r="J400" s="1"/>
    </row>
    <row r="401" spans="1:10" ht="15.75" customHeight="1">
      <c r="A401" s="1"/>
      <c r="G401" s="1"/>
      <c r="J401" s="1"/>
    </row>
    <row r="402" spans="1:10" ht="15.75" customHeight="1">
      <c r="A402" s="1"/>
      <c r="G402" s="1"/>
      <c r="J402" s="1"/>
    </row>
    <row r="403" spans="1:10" ht="15.75" customHeight="1">
      <c r="A403" s="1"/>
      <c r="G403" s="1"/>
      <c r="J403" s="1"/>
    </row>
    <row r="404" spans="1:10" ht="15.75" customHeight="1">
      <c r="A404" s="1"/>
      <c r="G404" s="1"/>
      <c r="J404" s="1"/>
    </row>
    <row r="405" spans="1:10" ht="15.75" customHeight="1">
      <c r="A405" s="1"/>
      <c r="G405" s="1"/>
      <c r="J405" s="1"/>
    </row>
    <row r="406" spans="1:10" ht="15.75" customHeight="1">
      <c r="A406" s="1"/>
      <c r="G406" s="1"/>
      <c r="J406" s="1"/>
    </row>
    <row r="407" spans="1:10" ht="15.75" customHeight="1">
      <c r="A407" s="1"/>
      <c r="G407" s="1"/>
      <c r="J407" s="1"/>
    </row>
    <row r="408" spans="1:10" ht="15.75" customHeight="1">
      <c r="A408" s="1"/>
      <c r="G408" s="1"/>
      <c r="J408" s="1"/>
    </row>
    <row r="409" spans="1:10" ht="15.75" customHeight="1">
      <c r="A409" s="1"/>
      <c r="G409" s="1"/>
      <c r="J409" s="1"/>
    </row>
    <row r="410" spans="1:10" ht="15.75" customHeight="1">
      <c r="A410" s="1"/>
      <c r="G410" s="1"/>
      <c r="J410" s="1"/>
    </row>
    <row r="411" spans="1:10" ht="15.75" customHeight="1">
      <c r="A411" s="1"/>
      <c r="G411" s="1"/>
      <c r="J411" s="1"/>
    </row>
    <row r="412" spans="1:10" ht="15.75" customHeight="1">
      <c r="A412" s="1"/>
      <c r="G412" s="1"/>
      <c r="J412" s="1"/>
    </row>
    <row r="413" spans="1:10" ht="15.75" customHeight="1">
      <c r="A413" s="1"/>
      <c r="G413" s="1"/>
      <c r="J413" s="1"/>
    </row>
    <row r="414" spans="1:10" ht="15.75" customHeight="1">
      <c r="A414" s="1"/>
      <c r="G414" s="1"/>
      <c r="J414" s="1"/>
    </row>
    <row r="415" spans="1:10" ht="15.75" customHeight="1">
      <c r="A415" s="1"/>
      <c r="G415" s="1"/>
      <c r="J415" s="1"/>
    </row>
    <row r="416" spans="1:10" ht="15.75" customHeight="1">
      <c r="A416" s="1"/>
      <c r="G416" s="1"/>
      <c r="J416" s="1"/>
    </row>
    <row r="417" spans="1:10" ht="15.75" customHeight="1">
      <c r="A417" s="1"/>
      <c r="G417" s="1"/>
      <c r="J417" s="1"/>
    </row>
    <row r="418" spans="1:10" ht="15.75" customHeight="1">
      <c r="A418" s="1"/>
      <c r="G418" s="1"/>
      <c r="J418" s="1"/>
    </row>
    <row r="419" spans="1:10" ht="15.75" customHeight="1">
      <c r="A419" s="1"/>
      <c r="G419" s="1"/>
      <c r="J419" s="1"/>
    </row>
    <row r="420" spans="1:10" ht="15.75" customHeight="1">
      <c r="A420" s="1"/>
      <c r="G420" s="1"/>
      <c r="J420" s="1"/>
    </row>
    <row r="421" spans="1:10" ht="15.75" customHeight="1">
      <c r="A421" s="1"/>
      <c r="G421" s="1"/>
      <c r="J421" s="1"/>
    </row>
    <row r="422" spans="1:10" ht="15.75" customHeight="1">
      <c r="A422" s="1"/>
      <c r="G422" s="1"/>
      <c r="J422" s="1"/>
    </row>
    <row r="423" spans="1:10" ht="15.75" customHeight="1">
      <c r="A423" s="1"/>
      <c r="G423" s="1"/>
      <c r="J423" s="1"/>
    </row>
    <row r="424" spans="1:10" ht="15.75" customHeight="1">
      <c r="A424" s="1"/>
      <c r="G424" s="1"/>
      <c r="J424" s="1"/>
    </row>
    <row r="425" spans="1:10" ht="15.75" customHeight="1">
      <c r="A425" s="1"/>
      <c r="G425" s="1"/>
      <c r="J425" s="1"/>
    </row>
    <row r="426" spans="1:10" ht="15.75" customHeight="1">
      <c r="A426" s="1"/>
      <c r="G426" s="1"/>
      <c r="J426" s="1"/>
    </row>
    <row r="427" spans="1:10" ht="15.75" customHeight="1">
      <c r="A427" s="1"/>
      <c r="G427" s="1"/>
      <c r="J427" s="1"/>
    </row>
    <row r="428" spans="1:10" ht="15.75" customHeight="1">
      <c r="A428" s="1"/>
      <c r="G428" s="1"/>
      <c r="J428" s="1"/>
    </row>
    <row r="429" spans="1:10" ht="15.75" customHeight="1">
      <c r="A429" s="1"/>
      <c r="G429" s="1"/>
      <c r="J429" s="1"/>
    </row>
    <row r="430" spans="1:10" ht="15.75" customHeight="1">
      <c r="A430" s="1"/>
      <c r="G430" s="1"/>
      <c r="J430" s="1"/>
    </row>
    <row r="431" spans="1:10" ht="15.75" customHeight="1">
      <c r="A431" s="1"/>
      <c r="G431" s="1"/>
      <c r="J431" s="1"/>
    </row>
    <row r="432" spans="1:10" ht="15.75" customHeight="1">
      <c r="A432" s="1"/>
      <c r="G432" s="1"/>
      <c r="J432" s="1"/>
    </row>
    <row r="433" spans="1:10" ht="15.75" customHeight="1">
      <c r="A433" s="1"/>
      <c r="G433" s="1"/>
      <c r="J433" s="1"/>
    </row>
    <row r="434" spans="1:10" ht="15.75" customHeight="1">
      <c r="A434" s="1"/>
      <c r="G434" s="1"/>
      <c r="J434" s="1"/>
    </row>
    <row r="435" spans="1:10" ht="15.75" customHeight="1">
      <c r="A435" s="1"/>
      <c r="G435" s="1"/>
      <c r="J435" s="1"/>
    </row>
    <row r="436" spans="1:10" ht="15.75" customHeight="1">
      <c r="A436" s="1"/>
      <c r="G436" s="1"/>
      <c r="J436" s="1"/>
    </row>
    <row r="437" spans="1:10" ht="15.75" customHeight="1">
      <c r="A437" s="1"/>
      <c r="G437" s="1"/>
      <c r="J437" s="1"/>
    </row>
    <row r="438" spans="1:10" ht="15.75" customHeight="1">
      <c r="A438" s="1"/>
      <c r="G438" s="1"/>
      <c r="J438" s="1"/>
    </row>
    <row r="439" spans="1:10" ht="15.75" customHeight="1">
      <c r="A439" s="1"/>
      <c r="G439" s="1"/>
      <c r="J439" s="1"/>
    </row>
    <row r="440" spans="1:10" ht="15.75" customHeight="1">
      <c r="A440" s="1"/>
      <c r="G440" s="1"/>
      <c r="J440" s="1"/>
    </row>
    <row r="441" spans="1:10" ht="15.75" customHeight="1">
      <c r="A441" s="1"/>
      <c r="G441" s="1"/>
      <c r="J441" s="1"/>
    </row>
    <row r="442" spans="1:10" ht="15.75" customHeight="1">
      <c r="A442" s="1"/>
      <c r="G442" s="1"/>
      <c r="J442" s="1"/>
    </row>
    <row r="443" spans="1:10" ht="15.75" customHeight="1">
      <c r="A443" s="1"/>
      <c r="G443" s="1"/>
      <c r="J443" s="1"/>
    </row>
    <row r="444" spans="1:10" ht="15.75" customHeight="1">
      <c r="A444" s="1"/>
      <c r="G444" s="1"/>
      <c r="J444" s="1"/>
    </row>
    <row r="445" spans="1:10" ht="15.75" customHeight="1">
      <c r="A445" s="1"/>
      <c r="G445" s="1"/>
      <c r="J445" s="1"/>
    </row>
    <row r="446" spans="1:10" ht="15.75" customHeight="1">
      <c r="A446" s="1"/>
      <c r="G446" s="1"/>
      <c r="J446" s="1"/>
    </row>
    <row r="447" spans="1:10" ht="15.75" customHeight="1">
      <c r="A447" s="1"/>
      <c r="G447" s="1"/>
      <c r="J447" s="1"/>
    </row>
    <row r="448" spans="1:10" ht="15.75" customHeight="1">
      <c r="A448" s="1"/>
      <c r="G448" s="1"/>
      <c r="J448" s="1"/>
    </row>
    <row r="449" spans="1:10" ht="15.75" customHeight="1">
      <c r="A449" s="1"/>
      <c r="G449" s="1"/>
      <c r="J449" s="1"/>
    </row>
    <row r="450" spans="1:10" ht="15.75" customHeight="1">
      <c r="A450" s="1"/>
      <c r="G450" s="1"/>
      <c r="J450" s="1"/>
    </row>
    <row r="451" spans="1:10" ht="15.75" customHeight="1">
      <c r="A451" s="1"/>
      <c r="G451" s="1"/>
      <c r="J451" s="1"/>
    </row>
    <row r="452" spans="1:10" ht="15.75" customHeight="1">
      <c r="A452" s="1"/>
      <c r="G452" s="1"/>
      <c r="J452" s="1"/>
    </row>
    <row r="453" spans="1:10" ht="15.75" customHeight="1">
      <c r="A453" s="1"/>
      <c r="G453" s="1"/>
      <c r="J453" s="1"/>
    </row>
    <row r="454" spans="1:10" ht="15.75" customHeight="1">
      <c r="A454" s="1"/>
      <c r="G454" s="1"/>
      <c r="J454" s="1"/>
    </row>
    <row r="455" spans="1:10" ht="15.75" customHeight="1">
      <c r="A455" s="1"/>
      <c r="G455" s="1"/>
      <c r="J455" s="1"/>
    </row>
    <row r="456" spans="1:10" ht="15.75" customHeight="1">
      <c r="A456" s="1"/>
      <c r="G456" s="1"/>
      <c r="J456" s="1"/>
    </row>
    <row r="457" spans="1:10" ht="15.75" customHeight="1">
      <c r="A457" s="1"/>
      <c r="G457" s="1"/>
      <c r="J457" s="1"/>
    </row>
    <row r="458" spans="1:10" ht="15.75" customHeight="1">
      <c r="A458" s="1"/>
      <c r="G458" s="1"/>
      <c r="J458" s="1"/>
    </row>
    <row r="459" spans="1:10" ht="15.75" customHeight="1">
      <c r="A459" s="1"/>
      <c r="G459" s="1"/>
      <c r="J459" s="1"/>
    </row>
    <row r="460" spans="1:10" ht="15.75" customHeight="1">
      <c r="A460" s="1"/>
      <c r="G460" s="1"/>
      <c r="J460" s="1"/>
    </row>
    <row r="461" spans="1:10" ht="15.75" customHeight="1">
      <c r="A461" s="1"/>
      <c r="G461" s="1"/>
      <c r="J461" s="1"/>
    </row>
    <row r="462" spans="1:10" ht="15.75" customHeight="1">
      <c r="A462" s="1"/>
      <c r="G462" s="1"/>
      <c r="J462" s="1"/>
    </row>
    <row r="463" spans="1:10" ht="15.75" customHeight="1">
      <c r="A463" s="1"/>
      <c r="G463" s="1"/>
      <c r="J463" s="1"/>
    </row>
    <row r="464" spans="1:10" ht="15.75" customHeight="1">
      <c r="A464" s="1"/>
      <c r="G464" s="1"/>
      <c r="J464" s="1"/>
    </row>
    <row r="465" spans="1:10" ht="15.75" customHeight="1">
      <c r="A465" s="1"/>
      <c r="G465" s="1"/>
      <c r="J465" s="1"/>
    </row>
    <row r="466" spans="1:10" ht="15.75" customHeight="1">
      <c r="A466" s="1"/>
      <c r="G466" s="1"/>
      <c r="J466" s="1"/>
    </row>
    <row r="467" spans="1:10" ht="15.75" customHeight="1">
      <c r="A467" s="1"/>
      <c r="G467" s="1"/>
      <c r="J467" s="1"/>
    </row>
    <row r="468" spans="1:10" ht="15.75" customHeight="1">
      <c r="A468" s="1"/>
      <c r="G468" s="1"/>
      <c r="J468" s="1"/>
    </row>
    <row r="469" spans="1:10" ht="15.75" customHeight="1">
      <c r="A469" s="1"/>
      <c r="G469" s="1"/>
      <c r="J469" s="1"/>
    </row>
    <row r="470" spans="1:10" ht="15.75" customHeight="1">
      <c r="A470" s="1"/>
      <c r="G470" s="1"/>
      <c r="J470" s="1"/>
    </row>
    <row r="471" spans="1:10" ht="15.75" customHeight="1">
      <c r="A471" s="1"/>
      <c r="G471" s="1"/>
      <c r="J471" s="1"/>
    </row>
    <row r="472" spans="1:10" ht="15.75" customHeight="1">
      <c r="A472" s="1"/>
      <c r="G472" s="1"/>
      <c r="J472" s="1"/>
    </row>
    <row r="473" spans="1:10" ht="15.75" customHeight="1">
      <c r="A473" s="1"/>
      <c r="G473" s="1"/>
      <c r="J473" s="1"/>
    </row>
    <row r="474" spans="1:10" ht="15.75" customHeight="1">
      <c r="A474" s="1"/>
      <c r="G474" s="1"/>
      <c r="J474" s="1"/>
    </row>
    <row r="475" spans="1:10" ht="15.75" customHeight="1">
      <c r="A475" s="1"/>
      <c r="G475" s="1"/>
      <c r="J475" s="1"/>
    </row>
    <row r="476" spans="1:10" ht="15.75" customHeight="1">
      <c r="A476" s="1"/>
      <c r="G476" s="1"/>
      <c r="J476" s="1"/>
    </row>
    <row r="477" spans="1:10" ht="15.75" customHeight="1">
      <c r="A477" s="1"/>
      <c r="G477" s="1"/>
      <c r="J477" s="1"/>
    </row>
    <row r="478" spans="1:10" ht="15.75" customHeight="1">
      <c r="A478" s="1"/>
      <c r="G478" s="1"/>
      <c r="J478" s="1"/>
    </row>
    <row r="479" spans="1:10" ht="15.75" customHeight="1">
      <c r="A479" s="1"/>
      <c r="G479" s="1"/>
      <c r="J479" s="1"/>
    </row>
    <row r="480" spans="1:10" ht="15.75" customHeight="1">
      <c r="A480" s="1"/>
      <c r="G480" s="1"/>
      <c r="J480" s="1"/>
    </row>
    <row r="481" spans="1:10" ht="15.75" customHeight="1">
      <c r="A481" s="1"/>
      <c r="G481" s="1"/>
      <c r="J481" s="1"/>
    </row>
    <row r="482" spans="1:10" ht="15.75" customHeight="1">
      <c r="A482" s="1"/>
      <c r="G482" s="1"/>
      <c r="J482" s="1"/>
    </row>
    <row r="483" spans="1:10" ht="15.75" customHeight="1">
      <c r="A483" s="1"/>
      <c r="G483" s="1"/>
      <c r="J483" s="1"/>
    </row>
    <row r="484" spans="1:10" ht="15.75" customHeight="1">
      <c r="A484" s="1"/>
      <c r="G484" s="1"/>
      <c r="J484" s="1"/>
    </row>
    <row r="485" spans="1:10" ht="15.75" customHeight="1">
      <c r="A485" s="1"/>
      <c r="G485" s="1"/>
      <c r="J485" s="1"/>
    </row>
    <row r="486" spans="1:10" ht="15.75" customHeight="1">
      <c r="A486" s="1"/>
      <c r="G486" s="1"/>
      <c r="J486" s="1"/>
    </row>
    <row r="487" spans="1:10" ht="15.75" customHeight="1">
      <c r="A487" s="1"/>
      <c r="G487" s="1"/>
      <c r="J487" s="1"/>
    </row>
    <row r="488" spans="1:10" ht="15.75" customHeight="1">
      <c r="A488" s="1"/>
      <c r="G488" s="1"/>
      <c r="J488" s="1"/>
    </row>
    <row r="489" spans="1:10" ht="15.75" customHeight="1">
      <c r="A489" s="1"/>
      <c r="G489" s="1"/>
      <c r="J489" s="1"/>
    </row>
    <row r="490" spans="1:10" ht="15.75" customHeight="1">
      <c r="A490" s="1"/>
      <c r="G490" s="1"/>
      <c r="J490" s="1"/>
    </row>
    <row r="491" spans="1:10" ht="15.75" customHeight="1">
      <c r="A491" s="1"/>
      <c r="G491" s="1"/>
      <c r="J491" s="1"/>
    </row>
    <row r="492" spans="1:10" ht="15.75" customHeight="1">
      <c r="A492" s="1"/>
      <c r="G492" s="1"/>
      <c r="J492" s="1"/>
    </row>
    <row r="493" spans="1:10" ht="15.75" customHeight="1">
      <c r="A493" s="1"/>
      <c r="G493" s="1"/>
      <c r="J493" s="1"/>
    </row>
    <row r="494" spans="1:10" ht="15.75" customHeight="1">
      <c r="A494" s="1"/>
      <c r="G494" s="1"/>
      <c r="J494" s="1"/>
    </row>
    <row r="495" spans="1:10" ht="15.75" customHeight="1">
      <c r="A495" s="1"/>
      <c r="G495" s="1"/>
      <c r="J495" s="1"/>
    </row>
    <row r="496" spans="1:10" ht="15.75" customHeight="1">
      <c r="A496" s="1"/>
      <c r="G496" s="1"/>
      <c r="J496" s="1"/>
    </row>
    <row r="497" spans="1:10" ht="15.75" customHeight="1">
      <c r="A497" s="1"/>
      <c r="G497" s="1"/>
      <c r="J497" s="1"/>
    </row>
    <row r="498" spans="1:10" ht="15.75" customHeight="1">
      <c r="A498" s="1"/>
      <c r="G498" s="1"/>
      <c r="J498" s="1"/>
    </row>
    <row r="499" spans="1:10" ht="15.75" customHeight="1">
      <c r="A499" s="1"/>
      <c r="G499" s="1"/>
      <c r="J499" s="1"/>
    </row>
    <row r="500" spans="1:10" ht="15.75" customHeight="1">
      <c r="A500" s="1"/>
      <c r="G500" s="1"/>
      <c r="J500" s="1"/>
    </row>
    <row r="501" spans="1:10" ht="15.75" customHeight="1">
      <c r="A501" s="1"/>
      <c r="G501" s="1"/>
      <c r="J501" s="1"/>
    </row>
    <row r="502" spans="1:10" ht="15.75" customHeight="1">
      <c r="A502" s="1"/>
      <c r="G502" s="1"/>
      <c r="J502" s="1"/>
    </row>
    <row r="503" spans="1:10" ht="15.75" customHeight="1">
      <c r="A503" s="1"/>
      <c r="G503" s="1"/>
      <c r="J503" s="1"/>
    </row>
    <row r="504" spans="1:10" ht="15.75" customHeight="1">
      <c r="A504" s="1"/>
      <c r="G504" s="1"/>
      <c r="J504" s="1"/>
    </row>
    <row r="505" spans="1:10" ht="15.75" customHeight="1">
      <c r="A505" s="1"/>
      <c r="G505" s="1"/>
      <c r="J505" s="1"/>
    </row>
    <row r="506" spans="1:10" ht="15.75" customHeight="1">
      <c r="A506" s="1"/>
      <c r="G506" s="1"/>
      <c r="J506" s="1"/>
    </row>
    <row r="507" spans="1:10" ht="15.75" customHeight="1">
      <c r="A507" s="1"/>
      <c r="G507" s="1"/>
      <c r="J507" s="1"/>
    </row>
    <row r="508" spans="1:10" ht="15.75" customHeight="1">
      <c r="A508" s="1"/>
      <c r="G508" s="1"/>
      <c r="J508" s="1"/>
    </row>
    <row r="509" spans="1:10" ht="15.75" customHeight="1">
      <c r="A509" s="1"/>
      <c r="G509" s="1"/>
      <c r="J509" s="1"/>
    </row>
    <row r="510" spans="1:10" ht="15.75" customHeight="1">
      <c r="A510" s="1"/>
      <c r="G510" s="1"/>
      <c r="J510" s="1"/>
    </row>
    <row r="511" spans="1:10" ht="15.75" customHeight="1">
      <c r="A511" s="1"/>
      <c r="G511" s="1"/>
      <c r="J511" s="1"/>
    </row>
    <row r="512" spans="1:10" ht="15.75" customHeight="1">
      <c r="A512" s="1"/>
      <c r="G512" s="1"/>
      <c r="J512" s="1"/>
    </row>
    <row r="513" spans="1:10" ht="15.75" customHeight="1">
      <c r="A513" s="1"/>
      <c r="G513" s="1"/>
      <c r="J513" s="1"/>
    </row>
    <row r="514" spans="1:10" ht="15.75" customHeight="1">
      <c r="A514" s="1"/>
      <c r="G514" s="1"/>
      <c r="J514" s="1"/>
    </row>
    <row r="515" spans="1:10" ht="15.75" customHeight="1">
      <c r="A515" s="1"/>
      <c r="G515" s="1"/>
      <c r="J515" s="1"/>
    </row>
    <row r="516" spans="1:10" ht="15.75" customHeight="1">
      <c r="A516" s="1"/>
      <c r="G516" s="1"/>
      <c r="J516" s="1"/>
    </row>
    <row r="517" spans="1:10" ht="15.75" customHeight="1">
      <c r="A517" s="1"/>
      <c r="G517" s="1"/>
      <c r="J517" s="1"/>
    </row>
    <row r="518" spans="1:10" ht="15.75" customHeight="1">
      <c r="A518" s="1"/>
      <c r="G518" s="1"/>
      <c r="J518" s="1"/>
    </row>
    <row r="519" spans="1:10" ht="15.75" customHeight="1">
      <c r="A519" s="1"/>
      <c r="G519" s="1"/>
      <c r="J519" s="1"/>
    </row>
    <row r="520" spans="1:10" ht="15.75" customHeight="1">
      <c r="A520" s="1"/>
      <c r="G520" s="1"/>
      <c r="J520" s="1"/>
    </row>
    <row r="521" spans="1:10" ht="15.75" customHeight="1">
      <c r="A521" s="1"/>
      <c r="G521" s="1"/>
      <c r="J521" s="1"/>
    </row>
    <row r="522" spans="1:10" ht="15.75" customHeight="1">
      <c r="A522" s="1"/>
      <c r="G522" s="1"/>
      <c r="J522" s="1"/>
    </row>
    <row r="523" spans="1:10" ht="15.75" customHeight="1">
      <c r="A523" s="1"/>
      <c r="G523" s="1"/>
      <c r="J523" s="1"/>
    </row>
    <row r="524" spans="1:10" ht="15.75" customHeight="1">
      <c r="A524" s="1"/>
      <c r="G524" s="1"/>
      <c r="J524" s="1"/>
    </row>
    <row r="525" spans="1:10" ht="15.75" customHeight="1">
      <c r="A525" s="1"/>
      <c r="G525" s="1"/>
      <c r="J525" s="1"/>
    </row>
    <row r="526" spans="1:10" ht="15.75" customHeight="1">
      <c r="A526" s="1"/>
      <c r="G526" s="1"/>
      <c r="J526" s="1"/>
    </row>
    <row r="527" spans="1:10" ht="15.75" customHeight="1">
      <c r="A527" s="1"/>
      <c r="G527" s="1"/>
      <c r="J527" s="1"/>
    </row>
    <row r="528" spans="1:10" ht="15.75" customHeight="1">
      <c r="A528" s="1"/>
      <c r="G528" s="1"/>
      <c r="J528" s="1"/>
    </row>
    <row r="529" spans="1:10" ht="15.75" customHeight="1">
      <c r="A529" s="1"/>
      <c r="G529" s="1"/>
      <c r="J529" s="1"/>
    </row>
    <row r="530" spans="1:10" ht="15.75" customHeight="1">
      <c r="A530" s="1"/>
      <c r="G530" s="1"/>
      <c r="J530" s="1"/>
    </row>
    <row r="531" spans="1:10" ht="15.75" customHeight="1">
      <c r="A531" s="1"/>
      <c r="G531" s="1"/>
      <c r="J531" s="1"/>
    </row>
    <row r="532" spans="1:10" ht="15.75" customHeight="1">
      <c r="A532" s="1"/>
      <c r="G532" s="1"/>
      <c r="J532" s="1"/>
    </row>
    <row r="533" spans="1:10" ht="15.75" customHeight="1">
      <c r="A533" s="1"/>
      <c r="G533" s="1"/>
      <c r="J533" s="1"/>
    </row>
    <row r="534" spans="1:10" ht="15.75" customHeight="1">
      <c r="A534" s="1"/>
      <c r="G534" s="1"/>
      <c r="J534" s="1"/>
    </row>
    <row r="535" spans="1:10" ht="15.75" customHeight="1">
      <c r="A535" s="1"/>
      <c r="G535" s="1"/>
      <c r="J535" s="1"/>
    </row>
    <row r="536" spans="1:10" ht="15.75" customHeight="1">
      <c r="A536" s="1"/>
      <c r="G536" s="1"/>
      <c r="J536" s="1"/>
    </row>
    <row r="537" spans="1:10" ht="15.75" customHeight="1">
      <c r="A537" s="1"/>
      <c r="G537" s="1"/>
      <c r="J537" s="1"/>
    </row>
    <row r="538" spans="1:10" ht="15.75" customHeight="1">
      <c r="A538" s="1"/>
      <c r="G538" s="1"/>
      <c r="J538" s="1"/>
    </row>
    <row r="539" spans="1:10" ht="15.75" customHeight="1">
      <c r="A539" s="1"/>
      <c r="G539" s="1"/>
      <c r="J539" s="1"/>
    </row>
    <row r="540" spans="1:10" ht="15.75" customHeight="1">
      <c r="A540" s="1"/>
      <c r="G540" s="1"/>
      <c r="J540" s="1"/>
    </row>
    <row r="541" spans="1:10" ht="15.75" customHeight="1">
      <c r="A541" s="1"/>
      <c r="G541" s="1"/>
      <c r="J541" s="1"/>
    </row>
    <row r="542" spans="1:10" ht="15.75" customHeight="1">
      <c r="A542" s="1"/>
      <c r="G542" s="1"/>
      <c r="J542" s="1"/>
    </row>
    <row r="543" spans="1:10" ht="15.75" customHeight="1">
      <c r="A543" s="1"/>
      <c r="G543" s="1"/>
      <c r="J543" s="1"/>
    </row>
    <row r="544" spans="1:10" ht="15.75" customHeight="1">
      <c r="A544" s="1"/>
      <c r="G544" s="1"/>
      <c r="J544" s="1"/>
    </row>
    <row r="545" spans="1:10" ht="15.75" customHeight="1">
      <c r="A545" s="1"/>
      <c r="G545" s="1"/>
      <c r="J545" s="1"/>
    </row>
    <row r="546" spans="1:10" ht="15.75" customHeight="1">
      <c r="A546" s="1"/>
      <c r="G546" s="1"/>
      <c r="J546" s="1"/>
    </row>
    <row r="547" spans="1:10" ht="15.75" customHeight="1">
      <c r="A547" s="1"/>
      <c r="G547" s="1"/>
      <c r="J547" s="1"/>
    </row>
    <row r="548" spans="1:10" ht="15.75" customHeight="1">
      <c r="A548" s="1"/>
      <c r="G548" s="1"/>
      <c r="J548" s="1"/>
    </row>
    <row r="549" spans="1:10" ht="15.75" customHeight="1">
      <c r="A549" s="1"/>
      <c r="G549" s="1"/>
      <c r="J549" s="1"/>
    </row>
    <row r="550" spans="1:10" ht="15.75" customHeight="1">
      <c r="A550" s="1"/>
      <c r="G550" s="1"/>
      <c r="J550" s="1"/>
    </row>
    <row r="551" spans="1:10" ht="15.75" customHeight="1">
      <c r="A551" s="1"/>
      <c r="G551" s="1"/>
      <c r="J551" s="1"/>
    </row>
    <row r="552" spans="1:10" ht="15.75" customHeight="1">
      <c r="A552" s="1"/>
      <c r="G552" s="1"/>
      <c r="J552" s="1"/>
    </row>
    <row r="553" spans="1:10" ht="15.75" customHeight="1">
      <c r="A553" s="1"/>
      <c r="G553" s="1"/>
      <c r="J553" s="1"/>
    </row>
    <row r="554" spans="1:10" ht="15.75" customHeight="1">
      <c r="A554" s="1"/>
      <c r="G554" s="1"/>
      <c r="J554" s="1"/>
    </row>
    <row r="555" spans="1:10" ht="15.75" customHeight="1">
      <c r="A555" s="1"/>
      <c r="G555" s="1"/>
      <c r="J555" s="1"/>
    </row>
    <row r="556" spans="1:10" ht="15.75" customHeight="1">
      <c r="A556" s="1"/>
      <c r="G556" s="1"/>
      <c r="J556" s="1"/>
    </row>
    <row r="557" spans="1:10" ht="15.75" customHeight="1">
      <c r="A557" s="1"/>
      <c r="G557" s="1"/>
      <c r="J557" s="1"/>
    </row>
    <row r="558" spans="1:10" ht="15.75" customHeight="1">
      <c r="A558" s="1"/>
      <c r="G558" s="1"/>
      <c r="J558" s="1"/>
    </row>
    <row r="559" spans="1:10" ht="15.75" customHeight="1">
      <c r="A559" s="1"/>
      <c r="G559" s="1"/>
      <c r="J559" s="1"/>
    </row>
    <row r="560" spans="1:10" ht="15.75" customHeight="1">
      <c r="A560" s="1"/>
      <c r="G560" s="1"/>
      <c r="J560" s="1"/>
    </row>
    <row r="561" spans="1:10" ht="15.75" customHeight="1">
      <c r="A561" s="1"/>
      <c r="G561" s="1"/>
      <c r="J561" s="1"/>
    </row>
    <row r="562" spans="1:10" ht="15.75" customHeight="1">
      <c r="A562" s="1"/>
      <c r="G562" s="1"/>
      <c r="J562" s="1"/>
    </row>
    <row r="563" spans="1:10" ht="15.75" customHeight="1">
      <c r="A563" s="1"/>
      <c r="G563" s="1"/>
      <c r="J563" s="1"/>
    </row>
    <row r="564" spans="1:10" ht="15.75" customHeight="1">
      <c r="A564" s="1"/>
      <c r="G564" s="1"/>
      <c r="J564" s="1"/>
    </row>
    <row r="565" spans="1:10" ht="15.75" customHeight="1">
      <c r="A565" s="1"/>
      <c r="G565" s="1"/>
      <c r="J565" s="1"/>
    </row>
    <row r="566" spans="1:10" ht="15.75" customHeight="1">
      <c r="A566" s="1"/>
      <c r="G566" s="1"/>
      <c r="J566" s="1"/>
    </row>
    <row r="567" spans="1:10" ht="15.75" customHeight="1">
      <c r="A567" s="1"/>
      <c r="G567" s="1"/>
      <c r="J567" s="1"/>
    </row>
    <row r="568" spans="1:10" ht="15.75" customHeight="1">
      <c r="A568" s="1"/>
      <c r="G568" s="1"/>
      <c r="J568" s="1"/>
    </row>
    <row r="569" spans="1:10" ht="15.75" customHeight="1">
      <c r="A569" s="1"/>
      <c r="G569" s="1"/>
      <c r="J569" s="1"/>
    </row>
    <row r="570" spans="1:10" ht="15.75" customHeight="1">
      <c r="A570" s="1"/>
      <c r="G570" s="1"/>
      <c r="J570" s="1"/>
    </row>
    <row r="571" spans="1:10" ht="15.75" customHeight="1">
      <c r="A571" s="1"/>
      <c r="G571" s="1"/>
      <c r="J571" s="1"/>
    </row>
    <row r="572" spans="1:10" ht="15.75" customHeight="1">
      <c r="A572" s="1"/>
      <c r="G572" s="1"/>
      <c r="J572" s="1"/>
    </row>
    <row r="573" spans="1:10" ht="15.75" customHeight="1">
      <c r="A573" s="1"/>
      <c r="G573" s="1"/>
      <c r="J573" s="1"/>
    </row>
    <row r="574" spans="1:10" ht="15.75" customHeight="1">
      <c r="A574" s="1"/>
      <c r="G574" s="1"/>
      <c r="J574" s="1"/>
    </row>
    <row r="575" spans="1:10" ht="15.75" customHeight="1">
      <c r="A575" s="1"/>
      <c r="G575" s="1"/>
      <c r="J575" s="1"/>
    </row>
    <row r="576" spans="1:10" ht="15.75" customHeight="1">
      <c r="A576" s="1"/>
      <c r="G576" s="1"/>
      <c r="J576" s="1"/>
    </row>
    <row r="577" spans="1:10" ht="15.75" customHeight="1">
      <c r="A577" s="1"/>
      <c r="G577" s="1"/>
      <c r="J577" s="1"/>
    </row>
    <row r="578" spans="1:10" ht="15.75" customHeight="1">
      <c r="A578" s="1"/>
      <c r="G578" s="1"/>
      <c r="J578" s="1"/>
    </row>
    <row r="579" spans="1:10" ht="15.75" customHeight="1">
      <c r="A579" s="1"/>
      <c r="G579" s="1"/>
      <c r="J579" s="1"/>
    </row>
    <row r="580" spans="1:10" ht="15.75" customHeight="1">
      <c r="A580" s="1"/>
      <c r="G580" s="1"/>
      <c r="J580" s="1"/>
    </row>
    <row r="581" spans="1:10" ht="15.75" customHeight="1">
      <c r="A581" s="1"/>
      <c r="G581" s="1"/>
      <c r="J581" s="1"/>
    </row>
    <row r="582" spans="1:10" ht="15.75" customHeight="1">
      <c r="A582" s="1"/>
      <c r="G582" s="1"/>
      <c r="J582" s="1"/>
    </row>
    <row r="583" spans="1:10" ht="15.75" customHeight="1">
      <c r="A583" s="1"/>
      <c r="G583" s="1"/>
      <c r="J583" s="1"/>
    </row>
    <row r="584" spans="1:10" ht="15.75" customHeight="1">
      <c r="A584" s="1"/>
      <c r="G584" s="1"/>
      <c r="J584" s="1"/>
    </row>
    <row r="585" spans="1:10" ht="15.75" customHeight="1">
      <c r="A585" s="1"/>
      <c r="G585" s="1"/>
      <c r="J585" s="1"/>
    </row>
    <row r="586" spans="1:10" ht="15.75" customHeight="1">
      <c r="A586" s="1"/>
      <c r="G586" s="1"/>
      <c r="J586" s="1"/>
    </row>
    <row r="587" spans="1:10" ht="15.75" customHeight="1">
      <c r="A587" s="1"/>
      <c r="G587" s="1"/>
      <c r="J587" s="1"/>
    </row>
    <row r="588" spans="1:10" ht="15.75" customHeight="1">
      <c r="A588" s="1"/>
      <c r="G588" s="1"/>
      <c r="J588" s="1"/>
    </row>
    <row r="589" spans="1:10" ht="15.75" customHeight="1">
      <c r="A589" s="1"/>
      <c r="G589" s="1"/>
      <c r="J589" s="1"/>
    </row>
    <row r="590" spans="1:10" ht="15.75" customHeight="1">
      <c r="A590" s="1"/>
      <c r="G590" s="1"/>
      <c r="J590" s="1"/>
    </row>
    <row r="591" spans="1:10" ht="15.75" customHeight="1">
      <c r="A591" s="1"/>
      <c r="G591" s="1"/>
      <c r="J591" s="1"/>
    </row>
    <row r="592" spans="1:10" ht="15.75" customHeight="1">
      <c r="A592" s="1"/>
      <c r="G592" s="1"/>
      <c r="J592" s="1"/>
    </row>
    <row r="593" spans="1:10" ht="15.75" customHeight="1">
      <c r="A593" s="1"/>
      <c r="G593" s="1"/>
      <c r="J593" s="1"/>
    </row>
    <row r="594" spans="1:10" ht="15.75" customHeight="1">
      <c r="A594" s="1"/>
      <c r="G594" s="1"/>
      <c r="J594" s="1"/>
    </row>
    <row r="595" spans="1:10" ht="15.75" customHeight="1">
      <c r="A595" s="1"/>
      <c r="G595" s="1"/>
      <c r="J595" s="1"/>
    </row>
    <row r="596" spans="1:10" ht="15.75" customHeight="1">
      <c r="A596" s="1"/>
      <c r="G596" s="1"/>
      <c r="J596" s="1"/>
    </row>
    <row r="597" spans="1:10" ht="15.75" customHeight="1">
      <c r="A597" s="1"/>
      <c r="G597" s="1"/>
      <c r="J597" s="1"/>
    </row>
    <row r="598" spans="1:10" ht="15.75" customHeight="1">
      <c r="A598" s="1"/>
      <c r="G598" s="1"/>
      <c r="J598" s="1"/>
    </row>
    <row r="599" spans="1:10" ht="15.75" customHeight="1">
      <c r="A599" s="1"/>
      <c r="G599" s="1"/>
      <c r="J599" s="1"/>
    </row>
    <row r="600" spans="1:10" ht="15.75" customHeight="1">
      <c r="A600" s="1"/>
      <c r="G600" s="1"/>
      <c r="J600" s="1"/>
    </row>
    <row r="601" spans="1:10" ht="15.75" customHeight="1">
      <c r="A601" s="1"/>
      <c r="G601" s="1"/>
      <c r="J601" s="1"/>
    </row>
    <row r="602" spans="1:10" ht="15.75" customHeight="1">
      <c r="A602" s="1"/>
      <c r="G602" s="1"/>
      <c r="J602" s="1"/>
    </row>
    <row r="603" spans="1:10" ht="15.75" customHeight="1">
      <c r="A603" s="1"/>
      <c r="G603" s="1"/>
      <c r="J603" s="1"/>
    </row>
    <row r="604" spans="1:10" ht="15.75" customHeight="1">
      <c r="A604" s="1"/>
      <c r="G604" s="1"/>
      <c r="J604" s="1"/>
    </row>
    <row r="605" spans="1:10" ht="15.75" customHeight="1">
      <c r="A605" s="1"/>
      <c r="G605" s="1"/>
      <c r="J605" s="1"/>
    </row>
    <row r="606" spans="1:10" ht="15.75" customHeight="1">
      <c r="A606" s="1"/>
      <c r="G606" s="1"/>
      <c r="J606" s="1"/>
    </row>
    <row r="607" spans="1:10" ht="15.75" customHeight="1">
      <c r="A607" s="1"/>
      <c r="G607" s="1"/>
      <c r="J607" s="1"/>
    </row>
    <row r="608" spans="1:10" ht="15.75" customHeight="1">
      <c r="A608" s="1"/>
      <c r="G608" s="1"/>
      <c r="J608" s="1"/>
    </row>
    <row r="609" spans="1:10" ht="15.75" customHeight="1">
      <c r="A609" s="1"/>
      <c r="G609" s="1"/>
      <c r="J609" s="1"/>
    </row>
    <row r="610" spans="1:10" ht="15.75" customHeight="1">
      <c r="A610" s="1"/>
      <c r="G610" s="1"/>
      <c r="J610" s="1"/>
    </row>
    <row r="611" spans="1:10" ht="15.75" customHeight="1">
      <c r="A611" s="1"/>
      <c r="G611" s="1"/>
      <c r="J611" s="1"/>
    </row>
    <row r="612" spans="1:10" ht="15.75" customHeight="1">
      <c r="A612" s="1"/>
      <c r="G612" s="1"/>
      <c r="J612" s="1"/>
    </row>
    <row r="613" spans="1:10" ht="15.75" customHeight="1">
      <c r="A613" s="1"/>
      <c r="G613" s="1"/>
      <c r="J613" s="1"/>
    </row>
    <row r="614" spans="1:10" ht="15.75" customHeight="1">
      <c r="A614" s="1"/>
      <c r="G614" s="1"/>
      <c r="J614" s="1"/>
    </row>
    <row r="615" spans="1:10" ht="15.75" customHeight="1">
      <c r="A615" s="1"/>
      <c r="G615" s="1"/>
      <c r="J615" s="1"/>
    </row>
    <row r="616" spans="1:10" ht="15.75" customHeight="1">
      <c r="A616" s="1"/>
      <c r="G616" s="1"/>
      <c r="J616" s="1"/>
    </row>
    <row r="617" spans="1:10" ht="15.75" customHeight="1">
      <c r="A617" s="1"/>
      <c r="G617" s="1"/>
      <c r="J617" s="1"/>
    </row>
    <row r="618" spans="1:10" ht="15.75" customHeight="1">
      <c r="A618" s="1"/>
      <c r="G618" s="1"/>
      <c r="J618" s="1"/>
    </row>
    <row r="619" spans="1:10" ht="15.75" customHeight="1">
      <c r="A619" s="1"/>
      <c r="G619" s="1"/>
      <c r="J619" s="1"/>
    </row>
    <row r="620" spans="1:10" ht="15.75" customHeight="1">
      <c r="A620" s="1"/>
      <c r="G620" s="1"/>
      <c r="J620" s="1"/>
    </row>
    <row r="621" spans="1:10" ht="15.75" customHeight="1">
      <c r="A621" s="1"/>
      <c r="G621" s="1"/>
      <c r="J621" s="1"/>
    </row>
    <row r="622" spans="1:10" ht="15.75" customHeight="1">
      <c r="A622" s="1"/>
      <c r="G622" s="1"/>
      <c r="J622" s="1"/>
    </row>
    <row r="623" spans="1:10" ht="15.75" customHeight="1">
      <c r="A623" s="1"/>
      <c r="G623" s="1"/>
      <c r="J623" s="1"/>
    </row>
    <row r="624" spans="1:10" ht="15.75" customHeight="1">
      <c r="A624" s="1"/>
      <c r="G624" s="1"/>
      <c r="J624" s="1"/>
    </row>
    <row r="625" spans="1:10" ht="15.75" customHeight="1">
      <c r="A625" s="1"/>
      <c r="G625" s="1"/>
      <c r="J625" s="1"/>
    </row>
    <row r="626" spans="1:10" ht="15.75" customHeight="1">
      <c r="A626" s="1"/>
      <c r="G626" s="1"/>
      <c r="J626" s="1"/>
    </row>
    <row r="627" spans="1:10" ht="15.75" customHeight="1">
      <c r="A627" s="1"/>
      <c r="G627" s="1"/>
      <c r="J627" s="1"/>
    </row>
    <row r="628" spans="1:10" ht="15.75" customHeight="1">
      <c r="A628" s="1"/>
      <c r="G628" s="1"/>
      <c r="J628" s="1"/>
    </row>
    <row r="629" spans="1:10" ht="15.75" customHeight="1">
      <c r="A629" s="1"/>
      <c r="G629" s="1"/>
      <c r="J629" s="1"/>
    </row>
    <row r="630" spans="1:10" ht="15.75" customHeight="1">
      <c r="A630" s="1"/>
      <c r="G630" s="1"/>
      <c r="J630" s="1"/>
    </row>
    <row r="631" spans="1:10" ht="15.75" customHeight="1">
      <c r="A631" s="1"/>
      <c r="G631" s="1"/>
      <c r="J631" s="1"/>
    </row>
    <row r="632" spans="1:10" ht="15.75" customHeight="1">
      <c r="A632" s="1"/>
      <c r="G632" s="1"/>
      <c r="J632" s="1"/>
    </row>
    <row r="633" spans="1:10" ht="15.75" customHeight="1">
      <c r="A633" s="1"/>
      <c r="G633" s="1"/>
      <c r="J633" s="1"/>
    </row>
    <row r="634" spans="1:10" ht="15.75" customHeight="1">
      <c r="A634" s="1"/>
      <c r="G634" s="1"/>
      <c r="J634" s="1"/>
    </row>
    <row r="635" spans="1:10" ht="15.75" customHeight="1">
      <c r="A635" s="1"/>
      <c r="G635" s="1"/>
      <c r="J635" s="1"/>
    </row>
    <row r="636" spans="1:10" ht="15.75" customHeight="1">
      <c r="A636" s="1"/>
      <c r="G636" s="1"/>
      <c r="J636" s="1"/>
    </row>
    <row r="637" spans="1:10" ht="15.75" customHeight="1">
      <c r="A637" s="1"/>
      <c r="G637" s="1"/>
      <c r="J637" s="1"/>
    </row>
    <row r="638" spans="1:10" ht="15.75" customHeight="1">
      <c r="A638" s="1"/>
      <c r="G638" s="1"/>
      <c r="J638" s="1"/>
    </row>
    <row r="639" spans="1:10" ht="15.75" customHeight="1">
      <c r="A639" s="1"/>
      <c r="G639" s="1"/>
      <c r="J639" s="1"/>
    </row>
    <row r="640" spans="1:10" ht="15.75" customHeight="1">
      <c r="A640" s="1"/>
      <c r="G640" s="1"/>
      <c r="J640" s="1"/>
    </row>
    <row r="641" spans="1:10" ht="15.75" customHeight="1">
      <c r="A641" s="1"/>
      <c r="G641" s="1"/>
      <c r="J641" s="1"/>
    </row>
    <row r="642" spans="1:10" ht="15.75" customHeight="1">
      <c r="A642" s="1"/>
      <c r="G642" s="1"/>
      <c r="J642" s="1"/>
    </row>
    <row r="643" spans="1:10" ht="15.75" customHeight="1">
      <c r="A643" s="1"/>
      <c r="G643" s="1"/>
      <c r="J643" s="1"/>
    </row>
    <row r="644" spans="1:10" ht="15.75" customHeight="1">
      <c r="A644" s="1"/>
      <c r="G644" s="1"/>
      <c r="J644" s="1"/>
    </row>
    <row r="645" spans="1:10" ht="15.75" customHeight="1">
      <c r="A645" s="1"/>
      <c r="G645" s="1"/>
      <c r="J645" s="1"/>
    </row>
    <row r="646" spans="1:10" ht="15.75" customHeight="1">
      <c r="A646" s="1"/>
      <c r="G646" s="1"/>
      <c r="J646" s="1"/>
    </row>
    <row r="647" spans="1:10" ht="15.75" customHeight="1">
      <c r="A647" s="1"/>
      <c r="G647" s="1"/>
      <c r="J647" s="1"/>
    </row>
    <row r="648" spans="1:10" ht="15.75" customHeight="1">
      <c r="A648" s="1"/>
      <c r="G648" s="1"/>
      <c r="J648" s="1"/>
    </row>
    <row r="649" spans="1:10" ht="15.75" customHeight="1">
      <c r="A649" s="1"/>
      <c r="G649" s="1"/>
      <c r="J649" s="1"/>
    </row>
    <row r="650" spans="1:10" ht="15.75" customHeight="1">
      <c r="A650" s="1"/>
      <c r="G650" s="1"/>
      <c r="J650" s="1"/>
    </row>
    <row r="651" spans="1:10" ht="15.75" customHeight="1">
      <c r="A651" s="1"/>
      <c r="G651" s="1"/>
      <c r="J651" s="1"/>
    </row>
    <row r="652" spans="1:10" ht="15.75" customHeight="1">
      <c r="A652" s="1"/>
      <c r="G652" s="1"/>
      <c r="J652" s="1"/>
    </row>
    <row r="653" spans="1:10" ht="15.75" customHeight="1">
      <c r="A653" s="1"/>
      <c r="G653" s="1"/>
      <c r="J653" s="1"/>
    </row>
    <row r="654" spans="1:10" ht="15.75" customHeight="1">
      <c r="A654" s="1"/>
      <c r="G654" s="1"/>
      <c r="J654" s="1"/>
    </row>
    <row r="655" spans="1:10" ht="15.75" customHeight="1">
      <c r="A655" s="1"/>
      <c r="G655" s="1"/>
      <c r="J655" s="1"/>
    </row>
    <row r="656" spans="1:10" ht="15.75" customHeight="1">
      <c r="A656" s="1"/>
      <c r="G656" s="1"/>
      <c r="J656" s="1"/>
    </row>
    <row r="657" spans="1:10" ht="15.75" customHeight="1">
      <c r="A657" s="1"/>
      <c r="G657" s="1"/>
      <c r="J657" s="1"/>
    </row>
    <row r="658" spans="1:10" ht="15.75" customHeight="1">
      <c r="A658" s="1"/>
      <c r="G658" s="1"/>
      <c r="J658" s="1"/>
    </row>
    <row r="659" spans="1:10" ht="15.75" customHeight="1">
      <c r="A659" s="1"/>
      <c r="G659" s="1"/>
      <c r="J659" s="1"/>
    </row>
    <row r="660" spans="1:10" ht="15.75" customHeight="1">
      <c r="A660" s="1"/>
      <c r="G660" s="1"/>
      <c r="J660" s="1"/>
    </row>
    <row r="661" spans="1:10" ht="15.75" customHeight="1">
      <c r="A661" s="1"/>
      <c r="G661" s="1"/>
      <c r="J661" s="1"/>
    </row>
    <row r="662" spans="1:10" ht="15.75" customHeight="1">
      <c r="A662" s="1"/>
      <c r="G662" s="1"/>
      <c r="J662" s="1"/>
    </row>
    <row r="663" spans="1:10" ht="15.75" customHeight="1">
      <c r="A663" s="1"/>
      <c r="G663" s="1"/>
      <c r="J663" s="1"/>
    </row>
    <row r="664" spans="1:10" ht="15.75" customHeight="1">
      <c r="A664" s="1"/>
      <c r="G664" s="1"/>
      <c r="J664" s="1"/>
    </row>
    <row r="665" spans="1:10" ht="15.75" customHeight="1">
      <c r="A665" s="1"/>
      <c r="G665" s="1"/>
      <c r="J665" s="1"/>
    </row>
    <row r="666" spans="1:10" ht="15.75" customHeight="1">
      <c r="A666" s="1"/>
      <c r="G666" s="1"/>
      <c r="J666" s="1"/>
    </row>
    <row r="667" spans="1:10" ht="15.75" customHeight="1">
      <c r="A667" s="1"/>
      <c r="G667" s="1"/>
      <c r="J667" s="1"/>
    </row>
    <row r="668" spans="1:10" ht="15.75" customHeight="1">
      <c r="A668" s="1"/>
      <c r="G668" s="1"/>
      <c r="J668" s="1"/>
    </row>
    <row r="669" spans="1:10" ht="15.75" customHeight="1">
      <c r="A669" s="1"/>
      <c r="G669" s="1"/>
      <c r="J669" s="1"/>
    </row>
    <row r="670" spans="1:10" ht="15.75" customHeight="1">
      <c r="A670" s="1"/>
      <c r="G670" s="1"/>
      <c r="J670" s="1"/>
    </row>
    <row r="671" spans="1:10" ht="15.75" customHeight="1">
      <c r="A671" s="1"/>
      <c r="G671" s="1"/>
      <c r="J671" s="1"/>
    </row>
    <row r="672" spans="1:10" ht="15.75" customHeight="1">
      <c r="A672" s="1"/>
      <c r="G672" s="1"/>
      <c r="J672" s="1"/>
    </row>
    <row r="673" spans="1:10" ht="15.75" customHeight="1">
      <c r="A673" s="1"/>
      <c r="G673" s="1"/>
      <c r="J673" s="1"/>
    </row>
    <row r="674" spans="1:10" ht="15.75" customHeight="1">
      <c r="A674" s="1"/>
      <c r="G674" s="1"/>
      <c r="J674" s="1"/>
    </row>
    <row r="675" spans="1:10" ht="15.75" customHeight="1">
      <c r="A675" s="1"/>
      <c r="G675" s="1"/>
      <c r="J675" s="1"/>
    </row>
    <row r="676" spans="1:10" ht="15.75" customHeight="1">
      <c r="A676" s="1"/>
      <c r="G676" s="1"/>
      <c r="J676" s="1"/>
    </row>
    <row r="677" spans="1:10" ht="15.75" customHeight="1">
      <c r="A677" s="1"/>
      <c r="G677" s="1"/>
      <c r="J677" s="1"/>
    </row>
    <row r="678" spans="1:10" ht="15.75" customHeight="1">
      <c r="A678" s="1"/>
      <c r="G678" s="1"/>
      <c r="J678" s="1"/>
    </row>
    <row r="679" spans="1:10" ht="15.75" customHeight="1">
      <c r="A679" s="1"/>
      <c r="G679" s="1"/>
      <c r="J679" s="1"/>
    </row>
    <row r="680" spans="1:10" ht="15.75" customHeight="1">
      <c r="A680" s="1"/>
      <c r="G680" s="1"/>
      <c r="J680" s="1"/>
    </row>
    <row r="681" spans="1:10" ht="15.75" customHeight="1">
      <c r="A681" s="1"/>
      <c r="G681" s="1"/>
      <c r="J681" s="1"/>
    </row>
    <row r="682" spans="1:10" ht="15.75" customHeight="1">
      <c r="A682" s="1"/>
      <c r="G682" s="1"/>
      <c r="J682" s="1"/>
    </row>
    <row r="683" spans="1:10" ht="15.75" customHeight="1">
      <c r="A683" s="1"/>
      <c r="G683" s="1"/>
      <c r="J683" s="1"/>
    </row>
    <row r="684" spans="1:10" ht="15.75" customHeight="1">
      <c r="A684" s="1"/>
      <c r="G684" s="1"/>
      <c r="J684" s="1"/>
    </row>
    <row r="685" spans="1:10" ht="15.75" customHeight="1">
      <c r="A685" s="1"/>
      <c r="G685" s="1"/>
      <c r="J685" s="1"/>
    </row>
    <row r="686" spans="1:10" ht="15.75" customHeight="1">
      <c r="A686" s="1"/>
      <c r="G686" s="1"/>
      <c r="J686" s="1"/>
    </row>
    <row r="687" spans="1:10" ht="15.75" customHeight="1">
      <c r="A687" s="1"/>
      <c r="G687" s="1"/>
      <c r="J687" s="1"/>
    </row>
    <row r="688" spans="1:10" ht="15.75" customHeight="1">
      <c r="A688" s="1"/>
      <c r="G688" s="1"/>
      <c r="J688" s="1"/>
    </row>
    <row r="689" spans="1:10" ht="15.75" customHeight="1">
      <c r="A689" s="1"/>
      <c r="G689" s="1"/>
      <c r="J689" s="1"/>
    </row>
    <row r="690" spans="1:10" ht="15.75" customHeight="1">
      <c r="A690" s="1"/>
      <c r="G690" s="1"/>
      <c r="J690" s="1"/>
    </row>
    <row r="691" spans="1:10" ht="15.75" customHeight="1">
      <c r="A691" s="1"/>
      <c r="G691" s="1"/>
      <c r="J691" s="1"/>
    </row>
    <row r="692" spans="1:10" ht="15.75" customHeight="1">
      <c r="A692" s="1"/>
      <c r="G692" s="1"/>
      <c r="J692" s="1"/>
    </row>
    <row r="693" spans="1:10" ht="15.75" customHeight="1">
      <c r="A693" s="1"/>
      <c r="G693" s="1"/>
      <c r="J693" s="1"/>
    </row>
    <row r="694" spans="1:10" ht="15.75" customHeight="1">
      <c r="A694" s="1"/>
      <c r="G694" s="1"/>
      <c r="J694" s="1"/>
    </row>
    <row r="695" spans="1:10" ht="15.75" customHeight="1">
      <c r="A695" s="1"/>
      <c r="G695" s="1"/>
      <c r="J695" s="1"/>
    </row>
    <row r="696" spans="1:10" ht="15.75" customHeight="1">
      <c r="A696" s="1"/>
      <c r="G696" s="1"/>
      <c r="J696" s="1"/>
    </row>
    <row r="697" spans="1:10" ht="15.75" customHeight="1">
      <c r="A697" s="1"/>
      <c r="G697" s="1"/>
      <c r="J697" s="1"/>
    </row>
    <row r="698" spans="1:10" ht="15.75" customHeight="1">
      <c r="A698" s="1"/>
      <c r="G698" s="1"/>
      <c r="J698" s="1"/>
    </row>
    <row r="699" spans="1:10" ht="15.75" customHeight="1">
      <c r="A699" s="1"/>
      <c r="G699" s="1"/>
      <c r="J699" s="1"/>
    </row>
    <row r="700" spans="1:10" ht="15.75" customHeight="1">
      <c r="A700" s="1"/>
      <c r="G700" s="1"/>
      <c r="J700" s="1"/>
    </row>
    <row r="701" spans="1:10" ht="15.75" customHeight="1">
      <c r="A701" s="1"/>
      <c r="G701" s="1"/>
      <c r="J701" s="1"/>
    </row>
    <row r="702" spans="1:10" ht="15.75" customHeight="1">
      <c r="A702" s="1"/>
      <c r="G702" s="1"/>
      <c r="J702" s="1"/>
    </row>
    <row r="703" spans="1:10" ht="15.75" customHeight="1">
      <c r="A703" s="1"/>
      <c r="G703" s="1"/>
      <c r="J703" s="1"/>
    </row>
    <row r="704" spans="1:10" ht="15.75" customHeight="1">
      <c r="A704" s="1"/>
      <c r="G704" s="1"/>
      <c r="J704" s="1"/>
    </row>
    <row r="705" spans="1:10" ht="15.75" customHeight="1">
      <c r="A705" s="1"/>
      <c r="G705" s="1"/>
      <c r="J705" s="1"/>
    </row>
    <row r="706" spans="1:10" ht="15.75" customHeight="1">
      <c r="A706" s="1"/>
      <c r="G706" s="1"/>
      <c r="J706" s="1"/>
    </row>
    <row r="707" spans="1:10" ht="15.75" customHeight="1">
      <c r="A707" s="1"/>
      <c r="G707" s="1"/>
      <c r="J707" s="1"/>
    </row>
    <row r="708" spans="1:10" ht="15.75" customHeight="1">
      <c r="A708" s="1"/>
      <c r="G708" s="1"/>
      <c r="J708" s="1"/>
    </row>
    <row r="709" spans="1:10" ht="15.75" customHeight="1">
      <c r="A709" s="1"/>
      <c r="G709" s="1"/>
      <c r="J709" s="1"/>
    </row>
    <row r="710" spans="1:10" ht="15.75" customHeight="1">
      <c r="A710" s="1"/>
      <c r="G710" s="1"/>
      <c r="J710" s="1"/>
    </row>
    <row r="711" spans="1:10" ht="15.75" customHeight="1">
      <c r="A711" s="1"/>
      <c r="G711" s="1"/>
      <c r="J711" s="1"/>
    </row>
    <row r="712" spans="1:10" ht="15.75" customHeight="1">
      <c r="A712" s="1"/>
      <c r="G712" s="1"/>
      <c r="J712" s="1"/>
    </row>
    <row r="713" spans="1:10" ht="15.75" customHeight="1">
      <c r="A713" s="1"/>
      <c r="G713" s="1"/>
      <c r="J713" s="1"/>
    </row>
    <row r="714" spans="1:10" ht="15.75" customHeight="1">
      <c r="A714" s="1"/>
      <c r="G714" s="1"/>
      <c r="J714" s="1"/>
    </row>
    <row r="715" spans="1:10" ht="15.75" customHeight="1">
      <c r="A715" s="1"/>
      <c r="G715" s="1"/>
      <c r="J715" s="1"/>
    </row>
    <row r="716" spans="1:10" ht="15.75" customHeight="1">
      <c r="A716" s="1"/>
      <c r="G716" s="1"/>
      <c r="J716" s="1"/>
    </row>
    <row r="717" spans="1:10" ht="15.75" customHeight="1">
      <c r="A717" s="1"/>
      <c r="G717" s="1"/>
      <c r="J717" s="1"/>
    </row>
    <row r="718" spans="1:10" ht="15.75" customHeight="1">
      <c r="A718" s="1"/>
      <c r="G718" s="1"/>
      <c r="J718" s="1"/>
    </row>
    <row r="719" spans="1:10" ht="15.75" customHeight="1">
      <c r="A719" s="1"/>
      <c r="G719" s="1"/>
      <c r="J719" s="1"/>
    </row>
    <row r="720" spans="1:10" ht="15.75" customHeight="1">
      <c r="A720" s="1"/>
      <c r="G720" s="1"/>
      <c r="J720" s="1"/>
    </row>
    <row r="721" spans="1:10" ht="15.75" customHeight="1">
      <c r="A721" s="1"/>
      <c r="G721" s="1"/>
      <c r="J721" s="1"/>
    </row>
    <row r="722" spans="1:10" ht="15.75" customHeight="1">
      <c r="A722" s="1"/>
      <c r="G722" s="1"/>
      <c r="J722" s="1"/>
    </row>
    <row r="723" spans="1:10" ht="15.75" customHeight="1">
      <c r="A723" s="1"/>
      <c r="G723" s="1"/>
      <c r="J723" s="1"/>
    </row>
    <row r="724" spans="1:10" ht="15.75" customHeight="1">
      <c r="A724" s="1"/>
      <c r="G724" s="1"/>
      <c r="J724" s="1"/>
    </row>
    <row r="725" spans="1:10" ht="15.75" customHeight="1">
      <c r="A725" s="1"/>
      <c r="G725" s="1"/>
      <c r="J725" s="1"/>
    </row>
    <row r="726" spans="1:10" ht="15.75" customHeight="1">
      <c r="A726" s="1"/>
      <c r="G726" s="1"/>
      <c r="J726" s="1"/>
    </row>
    <row r="727" spans="1:10" ht="15.75" customHeight="1">
      <c r="A727" s="1"/>
      <c r="G727" s="1"/>
      <c r="J727" s="1"/>
    </row>
    <row r="728" spans="1:10" ht="15.75" customHeight="1">
      <c r="A728" s="1"/>
      <c r="G728" s="1"/>
      <c r="J728" s="1"/>
    </row>
    <row r="729" spans="1:10" ht="15.75" customHeight="1">
      <c r="A729" s="1"/>
      <c r="G729" s="1"/>
      <c r="J729" s="1"/>
    </row>
    <row r="730" spans="1:10" ht="15.75" customHeight="1">
      <c r="A730" s="1"/>
      <c r="G730" s="1"/>
      <c r="J730" s="1"/>
    </row>
    <row r="731" spans="1:10" ht="15.75" customHeight="1">
      <c r="A731" s="1"/>
      <c r="G731" s="1"/>
      <c r="J731" s="1"/>
    </row>
    <row r="732" spans="1:10" ht="15.75" customHeight="1">
      <c r="A732" s="1"/>
      <c r="G732" s="1"/>
      <c r="J732" s="1"/>
    </row>
    <row r="733" spans="1:10" ht="15.75" customHeight="1">
      <c r="A733" s="1"/>
      <c r="G733" s="1"/>
      <c r="J733" s="1"/>
    </row>
    <row r="734" spans="1:10" ht="15.75" customHeight="1">
      <c r="A734" s="1"/>
      <c r="G734" s="1"/>
      <c r="J734" s="1"/>
    </row>
    <row r="735" spans="1:10" ht="15.75" customHeight="1">
      <c r="A735" s="1"/>
      <c r="G735" s="1"/>
      <c r="J735" s="1"/>
    </row>
    <row r="736" spans="1:10" ht="15.75" customHeight="1">
      <c r="A736" s="1"/>
      <c r="G736" s="1"/>
      <c r="J736" s="1"/>
    </row>
    <row r="737" spans="1:10" ht="15.75" customHeight="1">
      <c r="A737" s="1"/>
      <c r="G737" s="1"/>
      <c r="J737" s="1"/>
    </row>
    <row r="738" spans="1:10" ht="15.75" customHeight="1">
      <c r="A738" s="1"/>
      <c r="G738" s="1"/>
      <c r="J738" s="1"/>
    </row>
    <row r="739" spans="1:10" ht="15.75" customHeight="1">
      <c r="A739" s="1"/>
      <c r="G739" s="1"/>
      <c r="J739" s="1"/>
    </row>
    <row r="740" spans="1:10" ht="15.75" customHeight="1">
      <c r="A740" s="1"/>
      <c r="G740" s="1"/>
      <c r="J740" s="1"/>
    </row>
    <row r="741" spans="1:10" ht="15.75" customHeight="1">
      <c r="A741" s="1"/>
      <c r="G741" s="1"/>
      <c r="J741" s="1"/>
    </row>
    <row r="742" spans="1:10" ht="15.75" customHeight="1">
      <c r="A742" s="1"/>
      <c r="G742" s="1"/>
      <c r="J742" s="1"/>
    </row>
    <row r="743" spans="1:10" ht="15.75" customHeight="1">
      <c r="A743" s="1"/>
      <c r="G743" s="1"/>
      <c r="J743" s="1"/>
    </row>
    <row r="744" spans="1:10" ht="15.75" customHeight="1">
      <c r="A744" s="1"/>
      <c r="G744" s="1"/>
      <c r="J744" s="1"/>
    </row>
    <row r="745" spans="1:10" ht="15.75" customHeight="1">
      <c r="A745" s="1"/>
      <c r="G745" s="1"/>
      <c r="J745" s="1"/>
    </row>
    <row r="746" spans="1:10" ht="15.75" customHeight="1">
      <c r="A746" s="1"/>
      <c r="G746" s="1"/>
      <c r="J746" s="1"/>
    </row>
    <row r="747" spans="1:10" ht="15.75" customHeight="1">
      <c r="A747" s="1"/>
      <c r="G747" s="1"/>
      <c r="J747" s="1"/>
    </row>
    <row r="748" spans="1:10" ht="15.75" customHeight="1">
      <c r="A748" s="1"/>
      <c r="G748" s="1"/>
      <c r="J748" s="1"/>
    </row>
    <row r="749" spans="1:10" ht="15.75" customHeight="1">
      <c r="A749" s="1"/>
      <c r="G749" s="1"/>
      <c r="J749" s="1"/>
    </row>
    <row r="750" spans="1:10" ht="15.75" customHeight="1">
      <c r="A750" s="1"/>
      <c r="G750" s="1"/>
      <c r="J750" s="1"/>
    </row>
    <row r="751" spans="1:10" ht="15.75" customHeight="1">
      <c r="A751" s="1"/>
      <c r="G751" s="1"/>
      <c r="J751" s="1"/>
    </row>
    <row r="752" spans="1:10" ht="15.75" customHeight="1">
      <c r="A752" s="1"/>
      <c r="G752" s="1"/>
      <c r="J752" s="1"/>
    </row>
    <row r="753" spans="1:10" ht="15.75" customHeight="1">
      <c r="A753" s="1"/>
      <c r="G753" s="1"/>
      <c r="J753" s="1"/>
    </row>
    <row r="754" spans="1:10" ht="15.75" customHeight="1">
      <c r="A754" s="1"/>
      <c r="G754" s="1"/>
      <c r="J754" s="1"/>
    </row>
    <row r="755" spans="1:10" ht="15.75" customHeight="1">
      <c r="A755" s="1"/>
      <c r="G755" s="1"/>
      <c r="J755" s="1"/>
    </row>
    <row r="756" spans="1:10" ht="15.75" customHeight="1">
      <c r="A756" s="1"/>
      <c r="G756" s="1"/>
      <c r="J756" s="1"/>
    </row>
    <row r="757" spans="1:10" ht="15.75" customHeight="1">
      <c r="A757" s="1"/>
      <c r="G757" s="1"/>
      <c r="J757" s="1"/>
    </row>
    <row r="758" spans="1:10" ht="15.75" customHeight="1">
      <c r="A758" s="1"/>
      <c r="G758" s="1"/>
      <c r="J758" s="1"/>
    </row>
    <row r="759" spans="1:10" ht="15.75" customHeight="1">
      <c r="A759" s="1"/>
      <c r="G759" s="1"/>
      <c r="J759" s="1"/>
    </row>
    <row r="760" spans="1:10" ht="15.75" customHeight="1">
      <c r="A760" s="1"/>
      <c r="G760" s="1"/>
      <c r="J760" s="1"/>
    </row>
    <row r="761" spans="1:10" ht="15.75" customHeight="1">
      <c r="A761" s="1"/>
      <c r="G761" s="1"/>
      <c r="J761" s="1"/>
    </row>
    <row r="762" spans="1:10" ht="15.75" customHeight="1">
      <c r="A762" s="1"/>
      <c r="G762" s="1"/>
      <c r="J762" s="1"/>
    </row>
    <row r="763" spans="1:10" ht="15.75" customHeight="1">
      <c r="A763" s="1"/>
      <c r="G763" s="1"/>
      <c r="J763" s="1"/>
    </row>
    <row r="764" spans="1:10" ht="15.75" customHeight="1">
      <c r="A764" s="1"/>
      <c r="G764" s="1"/>
      <c r="J764" s="1"/>
    </row>
    <row r="765" spans="1:10" ht="15.75" customHeight="1">
      <c r="A765" s="1"/>
      <c r="G765" s="1"/>
      <c r="J765" s="1"/>
    </row>
    <row r="766" spans="1:10" ht="15.75" customHeight="1">
      <c r="A766" s="1"/>
      <c r="G766" s="1"/>
      <c r="J766" s="1"/>
    </row>
    <row r="767" spans="1:10" ht="15.75" customHeight="1">
      <c r="A767" s="1"/>
      <c r="G767" s="1"/>
      <c r="J767" s="1"/>
    </row>
    <row r="768" spans="1:10" ht="15.75" customHeight="1">
      <c r="A768" s="1"/>
      <c r="G768" s="1"/>
      <c r="J768" s="1"/>
    </row>
    <row r="769" spans="1:10" ht="15.75" customHeight="1">
      <c r="A769" s="1"/>
      <c r="G769" s="1"/>
      <c r="J769" s="1"/>
    </row>
    <row r="770" spans="1:10" ht="15.75" customHeight="1">
      <c r="A770" s="1"/>
      <c r="G770" s="1"/>
      <c r="J770" s="1"/>
    </row>
    <row r="771" spans="1:10" ht="15.75" customHeight="1">
      <c r="A771" s="1"/>
      <c r="G771" s="1"/>
      <c r="J771" s="1"/>
    </row>
    <row r="772" spans="1:10" ht="15.75" customHeight="1">
      <c r="A772" s="1"/>
      <c r="G772" s="1"/>
      <c r="J772" s="1"/>
    </row>
    <row r="773" spans="1:10" ht="15.75" customHeight="1">
      <c r="A773" s="1"/>
      <c r="G773" s="1"/>
      <c r="J773" s="1"/>
    </row>
    <row r="774" spans="1:10" ht="15.75" customHeight="1">
      <c r="A774" s="1"/>
      <c r="G774" s="1"/>
      <c r="J774" s="1"/>
    </row>
    <row r="775" spans="1:10" ht="15.75" customHeight="1">
      <c r="A775" s="1"/>
      <c r="G775" s="1"/>
      <c r="J775" s="1"/>
    </row>
    <row r="776" spans="1:10" ht="15.75" customHeight="1">
      <c r="A776" s="1"/>
      <c r="G776" s="1"/>
      <c r="J776" s="1"/>
    </row>
    <row r="777" spans="1:10" ht="15.75" customHeight="1">
      <c r="A777" s="1"/>
      <c r="G777" s="1"/>
      <c r="J777" s="1"/>
    </row>
    <row r="778" spans="1:10" ht="15.75" customHeight="1">
      <c r="A778" s="1"/>
      <c r="G778" s="1"/>
      <c r="J778" s="1"/>
    </row>
    <row r="779" spans="1:10" ht="15.75" customHeight="1">
      <c r="A779" s="1"/>
      <c r="G779" s="1"/>
      <c r="J779" s="1"/>
    </row>
    <row r="780" spans="1:10" ht="15.75" customHeight="1">
      <c r="A780" s="1"/>
      <c r="G780" s="1"/>
      <c r="J780" s="1"/>
    </row>
    <row r="781" spans="1:10" ht="15.75" customHeight="1">
      <c r="A781" s="1"/>
      <c r="G781" s="1"/>
      <c r="J781" s="1"/>
    </row>
    <row r="782" spans="1:10" ht="15.75" customHeight="1">
      <c r="A782" s="1"/>
      <c r="G782" s="1"/>
      <c r="J782" s="1"/>
    </row>
    <row r="783" spans="1:10" ht="15.75" customHeight="1">
      <c r="A783" s="1"/>
      <c r="G783" s="1"/>
      <c r="J783" s="1"/>
    </row>
    <row r="784" spans="1:10" ht="15.75" customHeight="1">
      <c r="A784" s="1"/>
      <c r="G784" s="1"/>
      <c r="J784" s="1"/>
    </row>
    <row r="785" spans="1:10" ht="15.75" customHeight="1">
      <c r="A785" s="1"/>
      <c r="G785" s="1"/>
      <c r="J785" s="1"/>
    </row>
    <row r="786" spans="1:10" ht="15.75" customHeight="1">
      <c r="A786" s="1"/>
      <c r="G786" s="1"/>
      <c r="J786" s="1"/>
    </row>
    <row r="787" spans="1:10" ht="15.75" customHeight="1">
      <c r="A787" s="1"/>
      <c r="G787" s="1"/>
      <c r="J787" s="1"/>
    </row>
    <row r="788" spans="1:10" ht="15.75" customHeight="1">
      <c r="A788" s="1"/>
      <c r="G788" s="1"/>
      <c r="J788" s="1"/>
    </row>
    <row r="789" spans="1:10" ht="15.75" customHeight="1">
      <c r="A789" s="1"/>
      <c r="G789" s="1"/>
      <c r="J789" s="1"/>
    </row>
    <row r="790" spans="1:10" ht="15.75" customHeight="1">
      <c r="A790" s="1"/>
      <c r="G790" s="1"/>
      <c r="J790" s="1"/>
    </row>
    <row r="791" spans="1:10" ht="15.75" customHeight="1">
      <c r="A791" s="1"/>
      <c r="G791" s="1"/>
      <c r="J791" s="1"/>
    </row>
    <row r="792" spans="1:10" ht="15.75" customHeight="1">
      <c r="A792" s="1"/>
      <c r="G792" s="1"/>
      <c r="J792" s="1"/>
    </row>
    <row r="793" spans="1:10" ht="15.75" customHeight="1">
      <c r="A793" s="1"/>
      <c r="G793" s="1"/>
      <c r="J793" s="1"/>
    </row>
    <row r="794" spans="1:10" ht="15.75" customHeight="1">
      <c r="A794" s="1"/>
      <c r="G794" s="1"/>
      <c r="J794" s="1"/>
    </row>
    <row r="795" spans="1:10" ht="15.75" customHeight="1">
      <c r="A795" s="1"/>
      <c r="G795" s="1"/>
      <c r="J795" s="1"/>
    </row>
    <row r="796" spans="1:10" ht="15.75" customHeight="1">
      <c r="A796" s="1"/>
      <c r="G796" s="1"/>
      <c r="J796" s="1"/>
    </row>
    <row r="797" spans="1:10" ht="15.75" customHeight="1">
      <c r="A797" s="1"/>
      <c r="G797" s="1"/>
      <c r="J797" s="1"/>
    </row>
    <row r="798" spans="1:10" ht="15.75" customHeight="1">
      <c r="A798" s="1"/>
      <c r="G798" s="1"/>
      <c r="J798" s="1"/>
    </row>
    <row r="799" spans="1:10" ht="15.75" customHeight="1">
      <c r="A799" s="1"/>
      <c r="G799" s="1"/>
      <c r="J799" s="1"/>
    </row>
    <row r="800" spans="1:10" ht="15.75" customHeight="1">
      <c r="A800" s="1"/>
      <c r="G800" s="1"/>
      <c r="J800" s="1"/>
    </row>
    <row r="801" spans="1:10" ht="15.75" customHeight="1">
      <c r="A801" s="1"/>
      <c r="G801" s="1"/>
      <c r="J801" s="1"/>
    </row>
    <row r="802" spans="1:10" ht="15.75" customHeight="1">
      <c r="A802" s="1"/>
      <c r="G802" s="1"/>
      <c r="J802" s="1"/>
    </row>
    <row r="803" spans="1:10" ht="15.75" customHeight="1">
      <c r="A803" s="1"/>
      <c r="G803" s="1"/>
      <c r="J803" s="1"/>
    </row>
    <row r="804" spans="1:10" ht="15.75" customHeight="1">
      <c r="A804" s="1"/>
      <c r="G804" s="1"/>
      <c r="J804" s="1"/>
    </row>
    <row r="805" spans="1:10" ht="15.75" customHeight="1">
      <c r="A805" s="1"/>
      <c r="G805" s="1"/>
      <c r="J805" s="1"/>
    </row>
    <row r="806" spans="1:10" ht="15.75" customHeight="1">
      <c r="A806" s="1"/>
      <c r="G806" s="1"/>
      <c r="J806" s="1"/>
    </row>
    <row r="807" spans="1:10" ht="15.75" customHeight="1">
      <c r="A807" s="1"/>
      <c r="G807" s="1"/>
      <c r="J807" s="1"/>
    </row>
    <row r="808" spans="1:10" ht="15.75" customHeight="1">
      <c r="A808" s="1"/>
      <c r="G808" s="1"/>
      <c r="J808" s="1"/>
    </row>
    <row r="809" spans="1:10" ht="15.75" customHeight="1">
      <c r="A809" s="1"/>
      <c r="G809" s="1"/>
      <c r="J809" s="1"/>
    </row>
    <row r="810" spans="1:10" ht="15.75" customHeight="1">
      <c r="A810" s="1"/>
      <c r="G810" s="1"/>
      <c r="J810" s="1"/>
    </row>
    <row r="811" spans="1:10" ht="15.75" customHeight="1">
      <c r="A811" s="1"/>
      <c r="G811" s="1"/>
      <c r="J811" s="1"/>
    </row>
    <row r="812" spans="1:10" ht="15.75" customHeight="1">
      <c r="A812" s="1"/>
      <c r="G812" s="1"/>
      <c r="J812" s="1"/>
    </row>
    <row r="813" spans="1:10" ht="15.75" customHeight="1">
      <c r="A813" s="1"/>
      <c r="G813" s="1"/>
      <c r="J813" s="1"/>
    </row>
    <row r="814" spans="1:10" ht="15.75" customHeight="1">
      <c r="A814" s="1"/>
      <c r="G814" s="1"/>
      <c r="J814" s="1"/>
    </row>
    <row r="815" spans="1:10" ht="15.75" customHeight="1">
      <c r="A815" s="1"/>
      <c r="G815" s="1"/>
      <c r="J815" s="1"/>
    </row>
    <row r="816" spans="1:10" ht="15.75" customHeight="1">
      <c r="A816" s="1"/>
      <c r="G816" s="1"/>
      <c r="J816" s="1"/>
    </row>
    <row r="817" spans="1:10" ht="15.75" customHeight="1">
      <c r="A817" s="1"/>
      <c r="G817" s="1"/>
      <c r="J817" s="1"/>
    </row>
    <row r="818" spans="1:10" ht="15.75" customHeight="1">
      <c r="A818" s="1"/>
      <c r="G818" s="1"/>
      <c r="J818" s="1"/>
    </row>
    <row r="819" spans="1:10" ht="15.75" customHeight="1">
      <c r="A819" s="1"/>
      <c r="G819" s="1"/>
      <c r="J819" s="1"/>
    </row>
    <row r="820" spans="1:10" ht="15.75" customHeight="1">
      <c r="A820" s="1"/>
      <c r="G820" s="1"/>
      <c r="J820" s="1"/>
    </row>
    <row r="821" spans="1:10" ht="15.75" customHeight="1">
      <c r="A821" s="1"/>
      <c r="G821" s="1"/>
      <c r="J821" s="1"/>
    </row>
    <row r="822" spans="1:10" ht="15.75" customHeight="1">
      <c r="A822" s="1"/>
      <c r="G822" s="1"/>
      <c r="J822" s="1"/>
    </row>
    <row r="823" spans="1:10" ht="15.75" customHeight="1">
      <c r="A823" s="1"/>
      <c r="G823" s="1"/>
      <c r="J823" s="1"/>
    </row>
    <row r="824" spans="1:10" ht="15.75" customHeight="1">
      <c r="A824" s="1"/>
      <c r="G824" s="1"/>
      <c r="J824" s="1"/>
    </row>
    <row r="825" spans="1:10" ht="15.75" customHeight="1">
      <c r="A825" s="1"/>
      <c r="G825" s="1"/>
      <c r="J825" s="1"/>
    </row>
    <row r="826" spans="1:10" ht="15.75" customHeight="1">
      <c r="A826" s="1"/>
      <c r="G826" s="1"/>
      <c r="J826" s="1"/>
    </row>
    <row r="827" spans="1:10" ht="15.75" customHeight="1">
      <c r="A827" s="1"/>
      <c r="G827" s="1"/>
      <c r="J827" s="1"/>
    </row>
    <row r="828" spans="1:10" ht="15.75" customHeight="1">
      <c r="A828" s="1"/>
      <c r="G828" s="1"/>
      <c r="J828" s="1"/>
    </row>
    <row r="829" spans="1:10" ht="15.75" customHeight="1">
      <c r="A829" s="1"/>
      <c r="G829" s="1"/>
      <c r="J829" s="1"/>
    </row>
    <row r="830" spans="1:10" ht="15.75" customHeight="1">
      <c r="A830" s="1"/>
      <c r="G830" s="1"/>
      <c r="J830" s="1"/>
    </row>
    <row r="831" spans="1:10" ht="15.75" customHeight="1">
      <c r="A831" s="1"/>
      <c r="G831" s="1"/>
      <c r="J831" s="1"/>
    </row>
    <row r="832" spans="1:10" ht="15.75" customHeight="1">
      <c r="A832" s="1"/>
      <c r="G832" s="1"/>
      <c r="J832" s="1"/>
    </row>
    <row r="833" spans="1:10" ht="15.75" customHeight="1">
      <c r="A833" s="1"/>
      <c r="G833" s="1"/>
      <c r="J833" s="1"/>
    </row>
    <row r="834" spans="1:10" ht="15.75" customHeight="1">
      <c r="A834" s="1"/>
      <c r="G834" s="1"/>
      <c r="J834" s="1"/>
    </row>
    <row r="835" spans="1:10" ht="15.75" customHeight="1">
      <c r="A835" s="1"/>
      <c r="G835" s="1"/>
      <c r="J835" s="1"/>
    </row>
    <row r="836" spans="1:10" ht="15.75" customHeight="1">
      <c r="A836" s="1"/>
      <c r="G836" s="1"/>
      <c r="J836" s="1"/>
    </row>
    <row r="837" spans="1:10" ht="15.75" customHeight="1">
      <c r="A837" s="1"/>
      <c r="G837" s="1"/>
      <c r="J837" s="1"/>
    </row>
    <row r="838" spans="1:10" ht="15.75" customHeight="1">
      <c r="A838" s="1"/>
      <c r="G838" s="1"/>
      <c r="J838" s="1"/>
    </row>
    <row r="839" spans="1:10" ht="15.75" customHeight="1">
      <c r="A839" s="1"/>
      <c r="G839" s="1"/>
      <c r="J839" s="1"/>
    </row>
    <row r="840" spans="1:10" ht="15.75" customHeight="1">
      <c r="A840" s="1"/>
      <c r="G840" s="1"/>
      <c r="J840" s="1"/>
    </row>
    <row r="841" spans="1:10" ht="15.75" customHeight="1">
      <c r="A841" s="1"/>
      <c r="G841" s="1"/>
      <c r="J841" s="1"/>
    </row>
    <row r="842" spans="1:10" ht="15.75" customHeight="1">
      <c r="A842" s="1"/>
      <c r="G842" s="1"/>
      <c r="J842" s="1"/>
    </row>
    <row r="843" spans="1:10" ht="15.75" customHeight="1">
      <c r="A843" s="1"/>
      <c r="G843" s="1"/>
      <c r="J843" s="1"/>
    </row>
    <row r="844" spans="1:10" ht="15.75" customHeight="1">
      <c r="A844" s="1"/>
      <c r="G844" s="1"/>
      <c r="J844" s="1"/>
    </row>
    <row r="845" spans="1:10" ht="15.75" customHeight="1">
      <c r="A845" s="1"/>
      <c r="G845" s="1"/>
      <c r="J845" s="1"/>
    </row>
    <row r="846" spans="1:10" ht="15.75" customHeight="1">
      <c r="A846" s="1"/>
      <c r="G846" s="1"/>
      <c r="J846" s="1"/>
    </row>
    <row r="847" spans="1:10" ht="15.75" customHeight="1">
      <c r="A847" s="1"/>
      <c r="G847" s="1"/>
      <c r="J847" s="1"/>
    </row>
    <row r="848" spans="1:10" ht="15.75" customHeight="1">
      <c r="A848" s="1"/>
      <c r="G848" s="1"/>
      <c r="J848" s="1"/>
    </row>
    <row r="849" spans="1:10" ht="15.75" customHeight="1">
      <c r="A849" s="1"/>
      <c r="G849" s="1"/>
      <c r="J849" s="1"/>
    </row>
    <row r="850" spans="1:10" ht="15.75" customHeight="1">
      <c r="A850" s="1"/>
      <c r="G850" s="1"/>
      <c r="J850" s="1"/>
    </row>
    <row r="851" spans="1:10" ht="15.75" customHeight="1">
      <c r="A851" s="1"/>
      <c r="G851" s="1"/>
      <c r="J851" s="1"/>
    </row>
    <row r="852" spans="1:10" ht="15.75" customHeight="1">
      <c r="A852" s="1"/>
      <c r="G852" s="1"/>
      <c r="J852" s="1"/>
    </row>
    <row r="853" spans="1:10" ht="15.75" customHeight="1">
      <c r="A853" s="1"/>
      <c r="G853" s="1"/>
      <c r="J853" s="1"/>
    </row>
    <row r="854" spans="1:10" ht="15.75" customHeight="1">
      <c r="A854" s="1"/>
      <c r="G854" s="1"/>
      <c r="J854" s="1"/>
    </row>
    <row r="855" spans="1:10" ht="15.75" customHeight="1">
      <c r="A855" s="1"/>
      <c r="G855" s="1"/>
      <c r="J855" s="1"/>
    </row>
    <row r="856" spans="1:10" ht="15.75" customHeight="1">
      <c r="A856" s="1"/>
      <c r="G856" s="1"/>
      <c r="J856" s="1"/>
    </row>
    <row r="857" spans="1:10" ht="15.75" customHeight="1">
      <c r="A857" s="1"/>
      <c r="G857" s="1"/>
      <c r="J857" s="1"/>
    </row>
    <row r="858" spans="1:10" ht="15.75" customHeight="1">
      <c r="A858" s="1"/>
      <c r="G858" s="1"/>
      <c r="J858" s="1"/>
    </row>
    <row r="859" spans="1:10" ht="15.75" customHeight="1">
      <c r="A859" s="1"/>
      <c r="G859" s="1"/>
      <c r="J859" s="1"/>
    </row>
    <row r="860" spans="1:10" ht="15.75" customHeight="1">
      <c r="A860" s="1"/>
      <c r="G860" s="1"/>
      <c r="J860" s="1"/>
    </row>
    <row r="861" spans="1:10" ht="15.75" customHeight="1">
      <c r="A861" s="1"/>
      <c r="G861" s="1"/>
      <c r="J861" s="1"/>
    </row>
    <row r="862" spans="1:10" ht="15.75" customHeight="1">
      <c r="A862" s="1"/>
      <c r="G862" s="1"/>
      <c r="J862" s="1"/>
    </row>
    <row r="863" spans="1:10" ht="15.75" customHeight="1">
      <c r="A863" s="1"/>
      <c r="G863" s="1"/>
      <c r="J863" s="1"/>
    </row>
    <row r="864" spans="1:10" ht="15.75" customHeight="1">
      <c r="A864" s="1"/>
      <c r="G864" s="1"/>
      <c r="J864" s="1"/>
    </row>
    <row r="865" spans="1:10" ht="15.75" customHeight="1">
      <c r="A865" s="1"/>
      <c r="G865" s="1"/>
      <c r="J865" s="1"/>
    </row>
    <row r="866" spans="1:10" ht="15.75" customHeight="1">
      <c r="A866" s="1"/>
      <c r="G866" s="1"/>
      <c r="J866" s="1"/>
    </row>
    <row r="867" spans="1:10" ht="15.75" customHeight="1">
      <c r="A867" s="1"/>
      <c r="G867" s="1"/>
      <c r="J867" s="1"/>
    </row>
    <row r="868" spans="1:10" ht="15.75" customHeight="1">
      <c r="A868" s="1"/>
      <c r="G868" s="1"/>
      <c r="J868" s="1"/>
    </row>
    <row r="869" spans="1:10" ht="15.75" customHeight="1">
      <c r="A869" s="1"/>
      <c r="G869" s="1"/>
      <c r="J869" s="1"/>
    </row>
    <row r="870" spans="1:10" ht="15.75" customHeight="1">
      <c r="A870" s="1"/>
      <c r="G870" s="1"/>
      <c r="J870" s="1"/>
    </row>
    <row r="871" spans="1:10" ht="15.75" customHeight="1">
      <c r="A871" s="1"/>
      <c r="G871" s="1"/>
      <c r="J871" s="1"/>
    </row>
    <row r="872" spans="1:10" ht="15.75" customHeight="1">
      <c r="A872" s="1"/>
      <c r="G872" s="1"/>
      <c r="J872" s="1"/>
    </row>
    <row r="873" spans="1:10" ht="15.75" customHeight="1">
      <c r="A873" s="1"/>
      <c r="G873" s="1"/>
      <c r="J873" s="1"/>
    </row>
    <row r="874" spans="1:10" ht="15.75" customHeight="1">
      <c r="A874" s="1"/>
      <c r="G874" s="1"/>
      <c r="J874" s="1"/>
    </row>
    <row r="875" spans="1:10" ht="15.75" customHeight="1">
      <c r="A875" s="1"/>
      <c r="G875" s="1"/>
      <c r="J875" s="1"/>
    </row>
    <row r="876" spans="1:10" ht="15.75" customHeight="1">
      <c r="A876" s="1"/>
      <c r="G876" s="1"/>
      <c r="J876" s="1"/>
    </row>
    <row r="877" spans="1:10" ht="15.75" customHeight="1">
      <c r="A877" s="1"/>
      <c r="G877" s="1"/>
      <c r="J877" s="1"/>
    </row>
    <row r="878" spans="1:10" ht="15.75" customHeight="1">
      <c r="A878" s="1"/>
      <c r="G878" s="1"/>
      <c r="J878" s="1"/>
    </row>
    <row r="879" spans="1:10" ht="15.75" customHeight="1">
      <c r="A879" s="1"/>
      <c r="G879" s="1"/>
      <c r="J879" s="1"/>
    </row>
    <row r="880" spans="1:10" ht="15.75" customHeight="1">
      <c r="A880" s="1"/>
      <c r="G880" s="1"/>
      <c r="J880" s="1"/>
    </row>
    <row r="881" spans="1:10" ht="15.75" customHeight="1">
      <c r="A881" s="1"/>
      <c r="G881" s="1"/>
      <c r="J881" s="1"/>
    </row>
    <row r="882" spans="1:10" ht="15.75" customHeight="1">
      <c r="A882" s="1"/>
      <c r="G882" s="1"/>
      <c r="J882" s="1"/>
    </row>
    <row r="883" spans="1:10" ht="15.75" customHeight="1">
      <c r="A883" s="1"/>
      <c r="G883" s="1"/>
      <c r="J883" s="1"/>
    </row>
    <row r="884" spans="1:10" ht="15.75" customHeight="1">
      <c r="A884" s="1"/>
      <c r="G884" s="1"/>
      <c r="J884" s="1"/>
    </row>
    <row r="885" spans="1:10" ht="15.75" customHeight="1">
      <c r="A885" s="1"/>
      <c r="G885" s="1"/>
      <c r="J885" s="1"/>
    </row>
    <row r="886" spans="1:10" ht="15.75" customHeight="1">
      <c r="A886" s="1"/>
      <c r="G886" s="1"/>
      <c r="J886" s="1"/>
    </row>
    <row r="887" spans="1:10" ht="15.75" customHeight="1">
      <c r="A887" s="1"/>
      <c r="G887" s="1"/>
      <c r="J887" s="1"/>
    </row>
    <row r="888" spans="1:10" ht="15.75" customHeight="1">
      <c r="A888" s="1"/>
      <c r="G888" s="1"/>
      <c r="J888" s="1"/>
    </row>
    <row r="889" spans="1:10" ht="15.75" customHeight="1">
      <c r="A889" s="1"/>
      <c r="G889" s="1"/>
      <c r="J889" s="1"/>
    </row>
    <row r="890" spans="1:10" ht="15.75" customHeight="1">
      <c r="A890" s="1"/>
      <c r="G890" s="1"/>
      <c r="J890" s="1"/>
    </row>
    <row r="891" spans="1:10" ht="15.75" customHeight="1">
      <c r="A891" s="1"/>
      <c r="G891" s="1"/>
      <c r="J891" s="1"/>
    </row>
    <row r="892" spans="1:10" ht="15.75" customHeight="1">
      <c r="A892" s="1"/>
      <c r="G892" s="1"/>
      <c r="J892" s="1"/>
    </row>
    <row r="893" spans="1:10" ht="15.75" customHeight="1">
      <c r="A893" s="1"/>
      <c r="G893" s="1"/>
      <c r="J893" s="1"/>
    </row>
    <row r="894" spans="1:10" ht="15.75" customHeight="1">
      <c r="A894" s="1"/>
      <c r="G894" s="1"/>
      <c r="J894" s="1"/>
    </row>
    <row r="895" spans="1:10" ht="15.75" customHeight="1">
      <c r="A895" s="1"/>
      <c r="G895" s="1"/>
      <c r="J895" s="1"/>
    </row>
    <row r="896" spans="1:10" ht="15.75" customHeight="1">
      <c r="A896" s="1"/>
      <c r="G896" s="1"/>
      <c r="J896" s="1"/>
    </row>
    <row r="897" spans="1:10" ht="15.75" customHeight="1">
      <c r="A897" s="1"/>
      <c r="G897" s="1"/>
      <c r="J897" s="1"/>
    </row>
    <row r="898" spans="1:10" ht="15.75" customHeight="1">
      <c r="A898" s="1"/>
      <c r="G898" s="1"/>
      <c r="J898" s="1"/>
    </row>
    <row r="899" spans="1:10" ht="15.75" customHeight="1">
      <c r="A899" s="1"/>
      <c r="G899" s="1"/>
      <c r="J899" s="1"/>
    </row>
    <row r="900" spans="1:10" ht="15.75" customHeight="1">
      <c r="A900" s="1"/>
      <c r="G900" s="1"/>
      <c r="J900" s="1"/>
    </row>
    <row r="901" spans="1:10" ht="15.75" customHeight="1">
      <c r="A901" s="1"/>
      <c r="G901" s="1"/>
      <c r="J901" s="1"/>
    </row>
    <row r="902" spans="1:10" ht="15.75" customHeight="1">
      <c r="A902" s="1"/>
      <c r="G902" s="1"/>
      <c r="J902" s="1"/>
    </row>
    <row r="903" spans="1:10" ht="15.75" customHeight="1">
      <c r="A903" s="1"/>
      <c r="G903" s="1"/>
      <c r="J903" s="1"/>
    </row>
    <row r="904" spans="1:10" ht="15.75" customHeight="1">
      <c r="A904" s="1"/>
      <c r="G904" s="1"/>
      <c r="J904" s="1"/>
    </row>
    <row r="905" spans="1:10" ht="15.75" customHeight="1">
      <c r="A905" s="1"/>
      <c r="G905" s="1"/>
      <c r="J905" s="1"/>
    </row>
    <row r="906" spans="1:10" ht="15.75" customHeight="1">
      <c r="A906" s="1"/>
      <c r="G906" s="1"/>
      <c r="J906" s="1"/>
    </row>
    <row r="907" spans="1:10" ht="15.75" customHeight="1">
      <c r="A907" s="1"/>
      <c r="G907" s="1"/>
      <c r="J907" s="1"/>
    </row>
    <row r="908" spans="1:10" ht="15.75" customHeight="1">
      <c r="A908" s="1"/>
      <c r="G908" s="1"/>
      <c r="J908" s="1"/>
    </row>
    <row r="909" spans="1:10" ht="15.75" customHeight="1">
      <c r="A909" s="1"/>
      <c r="G909" s="1"/>
      <c r="J909" s="1"/>
    </row>
    <row r="910" spans="1:10" ht="15.75" customHeight="1">
      <c r="A910" s="1"/>
      <c r="G910" s="1"/>
      <c r="J910" s="1"/>
    </row>
    <row r="911" spans="1:10" ht="15.75" customHeight="1">
      <c r="A911" s="1"/>
      <c r="G911" s="1"/>
      <c r="J911" s="1"/>
    </row>
    <row r="912" spans="1:10" ht="15.75" customHeight="1">
      <c r="A912" s="1"/>
      <c r="G912" s="1"/>
      <c r="J912" s="1"/>
    </row>
    <row r="913" spans="1:10" ht="15.75" customHeight="1">
      <c r="A913" s="1"/>
      <c r="G913" s="1"/>
      <c r="J913" s="1"/>
    </row>
    <row r="914" spans="1:10" ht="15.75" customHeight="1">
      <c r="A914" s="1"/>
      <c r="G914" s="1"/>
      <c r="J914" s="1"/>
    </row>
    <row r="915" spans="1:10" ht="15.75" customHeight="1">
      <c r="A915" s="1"/>
      <c r="G915" s="1"/>
      <c r="J915" s="1"/>
    </row>
    <row r="916" spans="1:10" ht="15.75" customHeight="1">
      <c r="A916" s="1"/>
      <c r="G916" s="1"/>
      <c r="J916" s="1"/>
    </row>
    <row r="917" spans="1:10" ht="15.75" customHeight="1">
      <c r="A917" s="1"/>
      <c r="G917" s="1"/>
      <c r="J917" s="1"/>
    </row>
    <row r="918" spans="1:10" ht="15.75" customHeight="1">
      <c r="A918" s="1"/>
      <c r="G918" s="1"/>
      <c r="J918" s="1"/>
    </row>
    <row r="919" spans="1:10" ht="15.75" customHeight="1">
      <c r="A919" s="1"/>
      <c r="G919" s="1"/>
      <c r="J919" s="1"/>
    </row>
    <row r="920" spans="1:10" ht="15.75" customHeight="1">
      <c r="A920" s="1"/>
      <c r="G920" s="1"/>
      <c r="J920" s="1"/>
    </row>
    <row r="921" spans="1:10" ht="15.75" customHeight="1">
      <c r="A921" s="1"/>
      <c r="G921" s="1"/>
      <c r="J921" s="1"/>
    </row>
    <row r="922" spans="1:10" ht="15.75" customHeight="1">
      <c r="A922" s="1"/>
      <c r="G922" s="1"/>
      <c r="J922" s="1"/>
    </row>
    <row r="923" spans="1:10" ht="15.75" customHeight="1">
      <c r="A923" s="1"/>
      <c r="G923" s="1"/>
      <c r="J923" s="1"/>
    </row>
    <row r="924" spans="1:10" ht="15.75" customHeight="1">
      <c r="A924" s="1"/>
      <c r="G924" s="1"/>
      <c r="J924" s="1"/>
    </row>
    <row r="925" spans="1:10" ht="15.75" customHeight="1">
      <c r="A925" s="1"/>
      <c r="G925" s="1"/>
      <c r="J925" s="1"/>
    </row>
    <row r="926" spans="1:10" ht="15.75" customHeight="1">
      <c r="A926" s="1"/>
      <c r="G926" s="1"/>
      <c r="J926" s="1"/>
    </row>
    <row r="927" spans="1:10" ht="15.75" customHeight="1">
      <c r="A927" s="1"/>
      <c r="G927" s="1"/>
      <c r="J927" s="1"/>
    </row>
    <row r="928" spans="1:10" ht="15.75" customHeight="1">
      <c r="A928" s="1"/>
      <c r="G928" s="1"/>
      <c r="J928" s="1"/>
    </row>
    <row r="929" spans="1:10" ht="15.75" customHeight="1">
      <c r="A929" s="1"/>
      <c r="G929" s="1"/>
      <c r="J929" s="1"/>
    </row>
    <row r="930" spans="1:10" ht="15.75" customHeight="1">
      <c r="A930" s="1"/>
      <c r="G930" s="1"/>
      <c r="J930" s="1"/>
    </row>
    <row r="931" spans="1:10" ht="15.75" customHeight="1">
      <c r="A931" s="1"/>
      <c r="G931" s="1"/>
      <c r="J931" s="1"/>
    </row>
    <row r="932" spans="1:10" ht="15.75" customHeight="1">
      <c r="A932" s="1"/>
      <c r="G932" s="1"/>
      <c r="J932" s="1"/>
    </row>
    <row r="933" spans="1:10" ht="15.75" customHeight="1">
      <c r="A933" s="1"/>
      <c r="G933" s="1"/>
      <c r="J933" s="1"/>
    </row>
    <row r="934" spans="1:10" ht="15.75" customHeight="1">
      <c r="A934" s="1"/>
      <c r="G934" s="1"/>
      <c r="J934" s="1"/>
    </row>
    <row r="935" spans="1:10" ht="15.75" customHeight="1">
      <c r="A935" s="1"/>
      <c r="G935" s="1"/>
      <c r="J935" s="1"/>
    </row>
    <row r="936" spans="1:10" ht="15.75" customHeight="1">
      <c r="A936" s="1"/>
      <c r="G936" s="1"/>
      <c r="J936" s="1"/>
    </row>
    <row r="937" spans="1:10" ht="15.75" customHeight="1">
      <c r="A937" s="1"/>
      <c r="G937" s="1"/>
      <c r="J937" s="1"/>
    </row>
    <row r="938" spans="1:10" ht="15.75" customHeight="1">
      <c r="A938" s="1"/>
      <c r="G938" s="1"/>
      <c r="J938" s="1"/>
    </row>
    <row r="939" spans="1:10" ht="15.75" customHeight="1">
      <c r="A939" s="1"/>
      <c r="G939" s="1"/>
      <c r="J939" s="1"/>
    </row>
    <row r="940" spans="1:10" ht="15.75" customHeight="1">
      <c r="A940" s="1"/>
      <c r="G940" s="1"/>
      <c r="J940" s="1"/>
    </row>
    <row r="941" spans="1:10" ht="15.75" customHeight="1">
      <c r="A941" s="1"/>
      <c r="G941" s="1"/>
      <c r="J941" s="1"/>
    </row>
    <row r="942" spans="1:10" ht="15.75" customHeight="1">
      <c r="A942" s="1"/>
      <c r="G942" s="1"/>
      <c r="J942" s="1"/>
    </row>
    <row r="943" spans="1:10" ht="15.75" customHeight="1">
      <c r="A943" s="1"/>
      <c r="G943" s="1"/>
      <c r="J943" s="1"/>
    </row>
    <row r="944" spans="1:10" ht="15.75" customHeight="1">
      <c r="A944" s="1"/>
      <c r="G944" s="1"/>
      <c r="J944" s="1"/>
    </row>
    <row r="945" spans="1:10" ht="15.75" customHeight="1">
      <c r="A945" s="1"/>
      <c r="G945" s="1"/>
      <c r="J945" s="1"/>
    </row>
    <row r="946" spans="1:10" ht="15.75" customHeight="1">
      <c r="A946" s="1"/>
      <c r="G946" s="1"/>
      <c r="J946" s="1"/>
    </row>
    <row r="947" spans="1:10" ht="15.75" customHeight="1">
      <c r="A947" s="1"/>
      <c r="G947" s="1"/>
      <c r="J947" s="1"/>
    </row>
    <row r="948" spans="1:10" ht="15.75" customHeight="1">
      <c r="A948" s="1"/>
      <c r="G948" s="1"/>
      <c r="J948" s="1"/>
    </row>
    <row r="949" spans="1:10" ht="15.75" customHeight="1">
      <c r="A949" s="1"/>
      <c r="G949" s="1"/>
      <c r="J949" s="1"/>
    </row>
    <row r="950" spans="1:10" ht="15.75" customHeight="1">
      <c r="A950" s="1"/>
      <c r="G950" s="1"/>
      <c r="J950" s="1"/>
    </row>
    <row r="951" spans="1:10" ht="15.75" customHeight="1">
      <c r="A951" s="1"/>
      <c r="G951" s="1"/>
      <c r="J951" s="1"/>
    </row>
    <row r="952" spans="1:10" ht="15.75" customHeight="1">
      <c r="A952" s="1"/>
      <c r="G952" s="1"/>
      <c r="J952" s="1"/>
    </row>
    <row r="953" spans="1:10" ht="15.75" customHeight="1">
      <c r="A953" s="1"/>
      <c r="G953" s="1"/>
      <c r="J953" s="1"/>
    </row>
    <row r="954" spans="1:10" ht="15.75" customHeight="1">
      <c r="A954" s="1"/>
      <c r="G954" s="1"/>
      <c r="J954" s="1"/>
    </row>
    <row r="955" spans="1:10" ht="15.75" customHeight="1">
      <c r="A955" s="1"/>
      <c r="G955" s="1"/>
      <c r="J955" s="1"/>
    </row>
    <row r="956" spans="1:10" ht="15.75" customHeight="1">
      <c r="A956" s="1"/>
      <c r="G956" s="1"/>
      <c r="J956" s="1"/>
    </row>
    <row r="957" spans="1:10" ht="15.75" customHeight="1">
      <c r="A957" s="1"/>
      <c r="G957" s="1"/>
      <c r="J957" s="1"/>
    </row>
    <row r="958" spans="1:10" ht="15.75" customHeight="1">
      <c r="A958" s="1"/>
      <c r="G958" s="1"/>
      <c r="J958" s="1"/>
    </row>
    <row r="959" spans="1:10" ht="15.75" customHeight="1">
      <c r="A959" s="1"/>
      <c r="G959" s="1"/>
      <c r="J959" s="1"/>
    </row>
    <row r="960" spans="1:10" ht="15.75" customHeight="1">
      <c r="A960" s="1"/>
      <c r="G960" s="1"/>
      <c r="J960" s="1"/>
    </row>
    <row r="961" spans="1:10" ht="15.75" customHeight="1">
      <c r="A961" s="1"/>
      <c r="G961" s="1"/>
      <c r="J961" s="1"/>
    </row>
    <row r="962" spans="1:10" ht="15.75" customHeight="1">
      <c r="A962" s="1"/>
      <c r="G962" s="1"/>
      <c r="J962" s="1"/>
    </row>
    <row r="963" spans="1:10" ht="15.75" customHeight="1">
      <c r="A963" s="1"/>
      <c r="G963" s="1"/>
      <c r="J963" s="1"/>
    </row>
    <row r="964" spans="1:10" ht="15.75" customHeight="1">
      <c r="A964" s="1"/>
      <c r="G964" s="1"/>
      <c r="J964" s="1"/>
    </row>
    <row r="965" spans="1:10" ht="15.75" customHeight="1">
      <c r="A965" s="1"/>
      <c r="G965" s="1"/>
      <c r="J965" s="1"/>
    </row>
    <row r="966" spans="1:10" ht="15.75" customHeight="1">
      <c r="A966" s="1"/>
      <c r="G966" s="1"/>
      <c r="J966" s="1"/>
    </row>
    <row r="967" spans="1:10" ht="15.75" customHeight="1">
      <c r="A967" s="1"/>
      <c r="G967" s="1"/>
      <c r="J967" s="1"/>
    </row>
    <row r="968" spans="1:10" ht="15.75" customHeight="1">
      <c r="A968" s="1"/>
      <c r="G968" s="1"/>
      <c r="J968" s="1"/>
    </row>
    <row r="969" spans="1:10" ht="15.75" customHeight="1">
      <c r="A969" s="1"/>
      <c r="G969" s="1"/>
      <c r="J969" s="1"/>
    </row>
    <row r="970" spans="1:10" ht="15.75" customHeight="1">
      <c r="A970" s="1"/>
      <c r="G970" s="1"/>
      <c r="J970" s="1"/>
    </row>
    <row r="971" spans="1:10" ht="15.75" customHeight="1">
      <c r="A971" s="1"/>
      <c r="G971" s="1"/>
      <c r="J971" s="1"/>
    </row>
    <row r="972" spans="1:10" ht="15.75" customHeight="1">
      <c r="A972" s="1"/>
      <c r="G972" s="1"/>
      <c r="J972" s="1"/>
    </row>
    <row r="973" spans="1:10" ht="15.75" customHeight="1">
      <c r="A973" s="1"/>
      <c r="G973" s="1"/>
      <c r="J973" s="1"/>
    </row>
    <row r="974" spans="1:10" ht="15.75" customHeight="1">
      <c r="A974" s="1"/>
      <c r="G974" s="1"/>
      <c r="J974" s="1"/>
    </row>
    <row r="975" spans="1:10" ht="15.75" customHeight="1">
      <c r="A975" s="1"/>
      <c r="G975" s="1"/>
      <c r="J975" s="1"/>
    </row>
    <row r="976" spans="1:10" ht="15.75" customHeight="1">
      <c r="A976" s="1"/>
      <c r="G976" s="1"/>
      <c r="J976" s="1"/>
    </row>
    <row r="977" spans="1:10" ht="15.75" customHeight="1">
      <c r="A977" s="1"/>
      <c r="G977" s="1"/>
      <c r="J977" s="1"/>
    </row>
    <row r="978" spans="1:10" ht="15.75" customHeight="1">
      <c r="A978" s="1"/>
      <c r="G978" s="1"/>
      <c r="J978" s="1"/>
    </row>
    <row r="979" spans="1:10" ht="15.75" customHeight="1">
      <c r="A979" s="1"/>
      <c r="G979" s="1"/>
      <c r="J979" s="1"/>
    </row>
    <row r="980" spans="1:10" ht="15.75" customHeight="1">
      <c r="A980" s="1"/>
      <c r="G980" s="1"/>
      <c r="J980" s="1"/>
    </row>
    <row r="981" spans="1:10" ht="15.75" customHeight="1">
      <c r="A981" s="1"/>
      <c r="G981" s="1"/>
      <c r="J981" s="1"/>
    </row>
    <row r="982" spans="1:10" ht="15.75" customHeight="1">
      <c r="A982" s="1"/>
      <c r="G982" s="1"/>
      <c r="J982" s="1"/>
    </row>
    <row r="983" spans="1:10" ht="15.75" customHeight="1">
      <c r="A983" s="1"/>
      <c r="G983" s="1"/>
      <c r="J983" s="1"/>
    </row>
    <row r="984" spans="1:10" ht="15.75" customHeight="1">
      <c r="A984" s="1"/>
      <c r="G984" s="1"/>
      <c r="J984" s="1"/>
    </row>
    <row r="985" spans="1:10" ht="15.75" customHeight="1">
      <c r="A985" s="1"/>
      <c r="G985" s="1"/>
      <c r="J985" s="1"/>
    </row>
    <row r="986" spans="1:10" ht="15.75" customHeight="1">
      <c r="A986" s="1"/>
      <c r="G986" s="1"/>
      <c r="J986" s="1"/>
    </row>
    <row r="987" spans="1:10" ht="15.75" customHeight="1">
      <c r="A987" s="1"/>
      <c r="G987" s="1"/>
      <c r="J987" s="1"/>
    </row>
    <row r="988" spans="1:10" ht="15.75" customHeight="1">
      <c r="A988" s="1"/>
      <c r="G988" s="1"/>
      <c r="J988" s="1"/>
    </row>
    <row r="989" spans="1:10" ht="15.75" customHeight="1">
      <c r="A989" s="1"/>
      <c r="G989" s="1"/>
      <c r="J989" s="1"/>
    </row>
    <row r="990" spans="1:10" ht="15.75" customHeight="1">
      <c r="A990" s="1"/>
      <c r="G990" s="1"/>
      <c r="J990" s="1"/>
    </row>
    <row r="991" spans="1:10" ht="15.75" customHeight="1">
      <c r="A991" s="1"/>
      <c r="G991" s="1"/>
      <c r="J991" s="1"/>
    </row>
    <row r="992" spans="1:10" ht="15.75" customHeight="1">
      <c r="A992" s="1"/>
      <c r="G992" s="1"/>
      <c r="J992" s="1"/>
    </row>
    <row r="993" spans="1:10" ht="15.75" customHeight="1">
      <c r="A993" s="1"/>
      <c r="G993" s="1"/>
      <c r="J993" s="1"/>
    </row>
    <row r="994" spans="1:10" ht="15.75" customHeight="1">
      <c r="A994" s="1"/>
      <c r="G994" s="1"/>
      <c r="J994" s="1"/>
    </row>
    <row r="995" spans="1:10" ht="15.75" customHeight="1">
      <c r="A995" s="1"/>
      <c r="G995" s="1"/>
      <c r="J995" s="1"/>
    </row>
    <row r="996" spans="1:10" ht="15.75" customHeight="1">
      <c r="A996" s="1"/>
      <c r="G996" s="1"/>
      <c r="J996" s="1"/>
    </row>
    <row r="997" spans="1:10" ht="15.75" customHeight="1">
      <c r="A997" s="1"/>
      <c r="G997" s="1"/>
      <c r="J997" s="1"/>
    </row>
    <row r="998" spans="1:10" ht="15.75" customHeight="1">
      <c r="A998" s="1"/>
      <c r="G998" s="1"/>
      <c r="J998" s="1"/>
    </row>
    <row r="999" spans="1:10" ht="15.75" customHeight="1">
      <c r="A999" s="1"/>
      <c r="G999" s="1"/>
      <c r="J999" s="1"/>
    </row>
    <row r="1000" spans="1:10" ht="15.75" customHeight="1">
      <c r="A1000" s="1"/>
      <c r="G1000" s="1"/>
      <c r="J1000" s="1"/>
    </row>
  </sheetData>
  <sheetProtection algorithmName="SHA-512" hashValue="yABGMGCM50Vzrd8hsmv4qGY1vB7i++kSuBjEf3coQzNGr9LmM+RH9szPC7AnBlnX2KM7mlGLRogLNB+U6cLVJg==" saltValue="bsInv6/bleYcgzj+g7aC0A==" spinCount="100000" sheet="1" selectLockedCells="1" selectUnlockedCells="1"/>
  <mergeCells count="5">
    <mergeCell ref="B3:F3"/>
    <mergeCell ref="B6:J6"/>
    <mergeCell ref="K10:N10"/>
    <mergeCell ref="H38:J38"/>
    <mergeCell ref="B42:F42"/>
  </mergeCells>
  <conditionalFormatting sqref="H10">
    <cfRule type="expression" dxfId="2" priority="1">
      <formula>$H$10&gt;$D$10</formula>
    </cfRule>
  </conditionalFormatting>
  <conditionalFormatting sqref="H10">
    <cfRule type="expression" dxfId="1" priority="2">
      <formula>$D$10&gt;=$H$10</formula>
    </cfRule>
  </conditionalFormatting>
  <conditionalFormatting sqref="H28">
    <cfRule type="cellIs" dxfId="0" priority="3" operator="greaterThan">
      <formula>170000</formula>
    </cfRule>
  </conditionalFormatting>
  <dataValidations count="1">
    <dataValidation type="decimal" operator="lessThanOrEqual" allowBlank="1" showErrorMessage="1" sqref="H28" xr:uid="{00000000-0002-0000-0A00-000000000000}">
      <formula1>170000</formula1>
    </dataValidation>
  </dataValidations>
  <pageMargins left="0.7" right="0.7"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Z1000"/>
  <sheetViews>
    <sheetView workbookViewId="0"/>
  </sheetViews>
  <sheetFormatPr defaultColWidth="14.42578125" defaultRowHeight="15" customHeight="1"/>
  <cols>
    <col min="1" max="1" width="111.140625" customWidth="1"/>
    <col min="2" max="26" width="8.7109375" customWidth="1"/>
  </cols>
  <sheetData>
    <row r="1" spans="1:26" ht="12.75" customHeight="1">
      <c r="A1" s="1" t="s">
        <v>23</v>
      </c>
      <c r="B1" s="1"/>
      <c r="C1" s="1"/>
      <c r="D1" s="1"/>
      <c r="E1" s="1"/>
      <c r="F1" s="1"/>
      <c r="G1" s="1"/>
      <c r="H1" s="1"/>
      <c r="I1" s="1"/>
      <c r="J1" s="1"/>
      <c r="K1" s="1"/>
      <c r="L1" s="1"/>
      <c r="M1" s="1"/>
      <c r="N1" s="1"/>
      <c r="O1" s="1"/>
      <c r="P1" s="1"/>
      <c r="Q1" s="1"/>
      <c r="R1" s="1"/>
      <c r="S1" s="1"/>
      <c r="T1" s="1"/>
      <c r="U1" s="1"/>
      <c r="V1" s="1"/>
      <c r="W1" s="1"/>
      <c r="X1" s="1"/>
      <c r="Y1" s="1"/>
      <c r="Z1" s="1"/>
    </row>
    <row r="2" spans="1:26" ht="12.75" customHeight="1">
      <c r="A2" s="316" t="s">
        <v>282</v>
      </c>
    </row>
    <row r="3" spans="1:26" ht="12.75" customHeight="1">
      <c r="A3" s="316" t="s">
        <v>283</v>
      </c>
    </row>
    <row r="4" spans="1:26" ht="12.75" customHeight="1">
      <c r="A4" s="316" t="s">
        <v>284</v>
      </c>
    </row>
    <row r="5" spans="1:26" ht="12.75" customHeight="1">
      <c r="A5" s="316" t="s">
        <v>285</v>
      </c>
    </row>
    <row r="6" spans="1:26" ht="12.75" customHeight="1">
      <c r="A6" s="316" t="s">
        <v>286</v>
      </c>
    </row>
    <row r="7" spans="1:26" ht="12.75" customHeight="1">
      <c r="A7" s="316" t="s">
        <v>287</v>
      </c>
    </row>
    <row r="8" spans="1:26" ht="12.75" customHeight="1">
      <c r="A8" s="316" t="s">
        <v>288</v>
      </c>
    </row>
    <row r="9" spans="1:26" ht="12.75" customHeight="1">
      <c r="A9" s="316" t="s">
        <v>289</v>
      </c>
    </row>
    <row r="10" spans="1:26" ht="12.75" customHeight="1">
      <c r="A10" s="316" t="s">
        <v>290</v>
      </c>
    </row>
    <row r="11" spans="1:26" ht="12.75" customHeight="1">
      <c r="A11" s="316" t="s">
        <v>291</v>
      </c>
    </row>
    <row r="12" spans="1:26" ht="12.75" customHeight="1">
      <c r="A12" s="316" t="s">
        <v>292</v>
      </c>
    </row>
    <row r="13" spans="1:26" ht="12.75" customHeight="1">
      <c r="A13" s="316" t="s">
        <v>293</v>
      </c>
    </row>
    <row r="14" spans="1:26" ht="12.75" customHeight="1">
      <c r="A14" s="316" t="s">
        <v>294</v>
      </c>
    </row>
    <row r="15" spans="1:26" ht="12.75" customHeight="1">
      <c r="A15" s="316" t="s">
        <v>295</v>
      </c>
    </row>
    <row r="16" spans="1:26" ht="12.75" customHeight="1">
      <c r="A16" s="316" t="s">
        <v>296</v>
      </c>
    </row>
    <row r="17" spans="1:1" ht="12.75" customHeight="1">
      <c r="A17" s="316" t="s">
        <v>297</v>
      </c>
    </row>
    <row r="18" spans="1:1" ht="12.75" customHeight="1">
      <c r="A18" s="316" t="s">
        <v>298</v>
      </c>
    </row>
    <row r="19" spans="1:1" ht="12.75" customHeight="1">
      <c r="A19" s="316" t="s">
        <v>299</v>
      </c>
    </row>
    <row r="20" spans="1:1" ht="12.75" customHeight="1">
      <c r="A20" s="316" t="s">
        <v>300</v>
      </c>
    </row>
    <row r="21" spans="1:1" ht="12.75" customHeight="1">
      <c r="A21" s="316" t="s">
        <v>301</v>
      </c>
    </row>
    <row r="22" spans="1:1" ht="12.75" customHeight="1">
      <c r="A22" s="316" t="s">
        <v>302</v>
      </c>
    </row>
    <row r="23" spans="1:1" ht="12.75" customHeight="1">
      <c r="A23" s="316" t="s">
        <v>303</v>
      </c>
    </row>
    <row r="24" spans="1:1" ht="12.75" customHeight="1">
      <c r="A24" s="316" t="s">
        <v>304</v>
      </c>
    </row>
    <row r="25" spans="1:1" ht="12.75" customHeight="1">
      <c r="A25" s="316" t="s">
        <v>305</v>
      </c>
    </row>
    <row r="26" spans="1:1" ht="12.75" customHeight="1">
      <c r="A26" s="316" t="s">
        <v>306</v>
      </c>
    </row>
    <row r="27" spans="1:1" ht="12.75" customHeight="1">
      <c r="A27" s="316" t="s">
        <v>307</v>
      </c>
    </row>
    <row r="28" spans="1:1" ht="12.75" customHeight="1">
      <c r="A28" s="316" t="s">
        <v>308</v>
      </c>
    </row>
    <row r="29" spans="1:1" ht="12.75" customHeight="1">
      <c r="A29" s="316" t="s">
        <v>309</v>
      </c>
    </row>
    <row r="30" spans="1:1" ht="12.75" customHeight="1">
      <c r="A30" s="316" t="s">
        <v>310</v>
      </c>
    </row>
    <row r="31" spans="1:1" ht="12.75" customHeight="1">
      <c r="A31" s="316" t="s">
        <v>311</v>
      </c>
    </row>
    <row r="32" spans="1:1" ht="12.75" customHeight="1">
      <c r="A32" s="316" t="s">
        <v>312</v>
      </c>
    </row>
    <row r="33" spans="1:1" ht="12.75" customHeight="1">
      <c r="A33" s="316" t="s">
        <v>313</v>
      </c>
    </row>
    <row r="34" spans="1:1" ht="12.75" customHeight="1">
      <c r="A34" s="316" t="s">
        <v>314</v>
      </c>
    </row>
    <row r="35" spans="1:1" ht="12.75" customHeight="1">
      <c r="A35" s="316" t="s">
        <v>315</v>
      </c>
    </row>
    <row r="36" spans="1:1" ht="12.75" customHeight="1">
      <c r="A36" s="316" t="s">
        <v>316</v>
      </c>
    </row>
    <row r="37" spans="1:1" ht="12.75" customHeight="1">
      <c r="A37" s="316" t="s">
        <v>317</v>
      </c>
    </row>
    <row r="38" spans="1:1" ht="12.75" customHeight="1">
      <c r="A38" s="316" t="s">
        <v>318</v>
      </c>
    </row>
    <row r="39" spans="1:1" ht="12.75" customHeight="1">
      <c r="A39" s="316" t="s">
        <v>319</v>
      </c>
    </row>
    <row r="40" spans="1:1" ht="12.75" customHeight="1">
      <c r="A40" s="316" t="s">
        <v>320</v>
      </c>
    </row>
    <row r="41" spans="1:1" ht="12.75" customHeight="1">
      <c r="A41" s="316" t="s">
        <v>321</v>
      </c>
    </row>
    <row r="42" spans="1:1" ht="12.75" customHeight="1">
      <c r="A42" s="316" t="s">
        <v>322</v>
      </c>
    </row>
    <row r="43" spans="1:1" ht="12.75" customHeight="1">
      <c r="A43" s="316" t="s">
        <v>323</v>
      </c>
    </row>
    <row r="44" spans="1:1" ht="12.75" customHeight="1">
      <c r="A44" s="316" t="s">
        <v>324</v>
      </c>
    </row>
    <row r="45" spans="1:1" ht="12.75" customHeight="1">
      <c r="A45" s="316" t="s">
        <v>325</v>
      </c>
    </row>
    <row r="46" spans="1:1" ht="12.75" customHeight="1">
      <c r="A46" s="316" t="s">
        <v>326</v>
      </c>
    </row>
    <row r="47" spans="1:1" ht="12.75" customHeight="1">
      <c r="A47" s="316" t="s">
        <v>327</v>
      </c>
    </row>
    <row r="48" spans="1:1" ht="12.75" customHeight="1">
      <c r="A48" s="316" t="s">
        <v>328</v>
      </c>
    </row>
    <row r="49" spans="1:1" ht="12.75" customHeight="1">
      <c r="A49" s="316" t="s">
        <v>329</v>
      </c>
    </row>
    <row r="50" spans="1:1" ht="12.75" customHeight="1">
      <c r="A50" s="316" t="s">
        <v>330</v>
      </c>
    </row>
    <row r="51" spans="1:1" ht="12.75" customHeight="1">
      <c r="A51" s="316" t="s">
        <v>331</v>
      </c>
    </row>
    <row r="52" spans="1:1" ht="12.75" customHeight="1">
      <c r="A52" s="316" t="s">
        <v>332</v>
      </c>
    </row>
    <row r="53" spans="1:1" ht="12.75" customHeight="1">
      <c r="A53" s="316" t="s">
        <v>333</v>
      </c>
    </row>
    <row r="54" spans="1:1" ht="12.75" customHeight="1">
      <c r="A54" s="316" t="s">
        <v>334</v>
      </c>
    </row>
    <row r="55" spans="1:1" ht="12.75" customHeight="1">
      <c r="A55" s="316" t="s">
        <v>335</v>
      </c>
    </row>
    <row r="56" spans="1:1" ht="12.75" customHeight="1">
      <c r="A56" s="316" t="s">
        <v>336</v>
      </c>
    </row>
    <row r="57" spans="1:1" ht="12.75" customHeight="1">
      <c r="A57" s="316" t="s">
        <v>337</v>
      </c>
    </row>
    <row r="58" spans="1:1" ht="12.75" customHeight="1">
      <c r="A58" s="316" t="s">
        <v>338</v>
      </c>
    </row>
    <row r="59" spans="1:1" ht="12.75" customHeight="1">
      <c r="A59" s="316" t="s">
        <v>339</v>
      </c>
    </row>
    <row r="60" spans="1:1" ht="12.75" customHeight="1">
      <c r="A60" s="316" t="s">
        <v>340</v>
      </c>
    </row>
    <row r="61" spans="1:1" ht="12.75" customHeight="1">
      <c r="A61" s="316" t="s">
        <v>341</v>
      </c>
    </row>
    <row r="62" spans="1:1" ht="12.75" customHeight="1">
      <c r="A62" s="316" t="s">
        <v>342</v>
      </c>
    </row>
    <row r="63" spans="1:1" ht="12.75" customHeight="1">
      <c r="A63" s="316" t="s">
        <v>343</v>
      </c>
    </row>
    <row r="64" spans="1:1" ht="12.75" customHeight="1">
      <c r="A64" s="316" t="s">
        <v>344</v>
      </c>
    </row>
    <row r="65" spans="1:1" ht="12.75" customHeight="1">
      <c r="A65" s="316" t="s">
        <v>345</v>
      </c>
    </row>
    <row r="66" spans="1:1" ht="12.75" customHeight="1">
      <c r="A66" s="316" t="s">
        <v>346</v>
      </c>
    </row>
    <row r="67" spans="1:1" ht="12.75" customHeight="1">
      <c r="A67" s="316" t="s">
        <v>347</v>
      </c>
    </row>
    <row r="68" spans="1:1" ht="12.75" customHeight="1">
      <c r="A68" s="316" t="s">
        <v>348</v>
      </c>
    </row>
    <row r="69" spans="1:1" ht="12.75" customHeight="1">
      <c r="A69" s="316" t="s">
        <v>349</v>
      </c>
    </row>
    <row r="70" spans="1:1" ht="12.75" customHeight="1">
      <c r="A70" s="316" t="s">
        <v>350</v>
      </c>
    </row>
    <row r="71" spans="1:1" ht="12.75" customHeight="1">
      <c r="A71" s="316" t="s">
        <v>351</v>
      </c>
    </row>
    <row r="72" spans="1:1" ht="12.75" customHeight="1">
      <c r="A72" s="316" t="s">
        <v>352</v>
      </c>
    </row>
    <row r="73" spans="1:1" ht="12.75" customHeight="1">
      <c r="A73" s="316" t="s">
        <v>353</v>
      </c>
    </row>
    <row r="74" spans="1:1" ht="12.75" customHeight="1">
      <c r="A74" s="316" t="s">
        <v>354</v>
      </c>
    </row>
    <row r="75" spans="1:1" ht="12.75" customHeight="1">
      <c r="A75" s="316" t="s">
        <v>355</v>
      </c>
    </row>
    <row r="76" spans="1:1" ht="12.75" customHeight="1">
      <c r="A76" s="316" t="s">
        <v>356</v>
      </c>
    </row>
    <row r="77" spans="1:1" ht="12.75" customHeight="1">
      <c r="A77" s="316" t="s">
        <v>357</v>
      </c>
    </row>
    <row r="78" spans="1:1" ht="12.75" customHeight="1">
      <c r="A78" s="316" t="s">
        <v>358</v>
      </c>
    </row>
    <row r="79" spans="1:1" ht="12.75" customHeight="1">
      <c r="A79" s="316" t="s">
        <v>359</v>
      </c>
    </row>
    <row r="80" spans="1:1" ht="12.75" customHeight="1">
      <c r="A80" s="316" t="s">
        <v>360</v>
      </c>
    </row>
    <row r="81" spans="1:1" ht="12.75" customHeight="1">
      <c r="A81" s="316" t="s">
        <v>361</v>
      </c>
    </row>
    <row r="82" spans="1:1" ht="12.75" customHeight="1">
      <c r="A82" s="316" t="s">
        <v>362</v>
      </c>
    </row>
    <row r="83" spans="1:1" ht="12.75" customHeight="1">
      <c r="A83" s="316" t="s">
        <v>363</v>
      </c>
    </row>
    <row r="84" spans="1:1" ht="12.75" customHeight="1">
      <c r="A84" s="316" t="s">
        <v>364</v>
      </c>
    </row>
    <row r="85" spans="1:1" ht="12.75" customHeight="1">
      <c r="A85" s="316" t="s">
        <v>365</v>
      </c>
    </row>
    <row r="86" spans="1:1" ht="12.75" customHeight="1">
      <c r="A86" s="316" t="s">
        <v>366</v>
      </c>
    </row>
    <row r="87" spans="1:1" ht="12.75" customHeight="1">
      <c r="A87" s="316" t="s">
        <v>367</v>
      </c>
    </row>
    <row r="88" spans="1:1" ht="12.75" customHeight="1">
      <c r="A88" s="316" t="s">
        <v>368</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8740157499999996" bottom="0.78740157499999996"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outlinePr summaryBelow="0" summaryRight="0"/>
  </sheetPr>
  <dimension ref="A1:AS1000"/>
  <sheetViews>
    <sheetView topLeftCell="AE7" workbookViewId="0">
      <selection activeCell="AJ43" sqref="AJ43"/>
    </sheetView>
  </sheetViews>
  <sheetFormatPr defaultColWidth="14.42578125" defaultRowHeight="15" customHeight="1"/>
  <cols>
    <col min="1" max="6" width="14.42578125" customWidth="1"/>
    <col min="7" max="7" width="106.140625" customWidth="1"/>
    <col min="8" max="8" width="17.140625" customWidth="1"/>
    <col min="23" max="23" width="164" customWidth="1"/>
    <col min="25" max="25" width="25.140625" customWidth="1"/>
    <col min="29" max="29" width="47" customWidth="1"/>
    <col min="30" max="30" width="144.28515625" customWidth="1"/>
    <col min="43" max="43" width="14.42578125" style="368"/>
    <col min="45" max="45" width="55.7109375" customWidth="1"/>
  </cols>
  <sheetData>
    <row r="1" spans="1:45" ht="15.75" customHeight="1">
      <c r="A1" s="317" t="s">
        <v>369</v>
      </c>
      <c r="B1" s="317" t="s">
        <v>38</v>
      </c>
      <c r="C1" s="317" t="s">
        <v>370</v>
      </c>
      <c r="D1" s="317" t="s">
        <v>371</v>
      </c>
      <c r="E1" s="317" t="s">
        <v>372</v>
      </c>
      <c r="F1" s="317" t="s">
        <v>373</v>
      </c>
      <c r="G1" s="317" t="s">
        <v>374</v>
      </c>
      <c r="H1" s="317" t="s">
        <v>375</v>
      </c>
      <c r="I1" s="317" t="s">
        <v>376</v>
      </c>
      <c r="J1" s="317" t="s">
        <v>377</v>
      </c>
      <c r="K1" s="317" t="s">
        <v>378</v>
      </c>
      <c r="L1" s="317" t="s">
        <v>379</v>
      </c>
      <c r="M1" s="317" t="s">
        <v>380</v>
      </c>
      <c r="N1" s="317" t="s">
        <v>381</v>
      </c>
      <c r="O1" s="317" t="s">
        <v>382</v>
      </c>
      <c r="P1" s="317" t="s">
        <v>383</v>
      </c>
      <c r="Q1" s="317" t="s">
        <v>384</v>
      </c>
      <c r="R1" s="317" t="s">
        <v>385</v>
      </c>
      <c r="S1" s="317" t="s">
        <v>386</v>
      </c>
      <c r="T1" s="317" t="s">
        <v>387</v>
      </c>
      <c r="U1" s="317" t="s">
        <v>388</v>
      </c>
      <c r="V1" s="317" t="s">
        <v>389</v>
      </c>
      <c r="W1" s="318" t="s">
        <v>390</v>
      </c>
      <c r="Z1" s="317" t="s">
        <v>378</v>
      </c>
      <c r="AB1" s="317" t="s">
        <v>38</v>
      </c>
      <c r="AC1" s="317" t="s">
        <v>370</v>
      </c>
      <c r="AD1" s="317" t="s">
        <v>391</v>
      </c>
    </row>
    <row r="2" spans="1:45" ht="15.75" customHeight="1">
      <c r="A2" s="96" t="s">
        <v>23</v>
      </c>
      <c r="B2" s="96" t="s">
        <v>23</v>
      </c>
      <c r="C2" s="96" t="s">
        <v>23</v>
      </c>
      <c r="D2" s="96" t="s">
        <v>23</v>
      </c>
      <c r="E2" s="96" t="s">
        <v>23</v>
      </c>
      <c r="F2" s="96" t="s">
        <v>23</v>
      </c>
      <c r="G2" s="96" t="s">
        <v>23</v>
      </c>
      <c r="H2" s="96" t="s">
        <v>23</v>
      </c>
      <c r="I2" s="96" t="s">
        <v>23</v>
      </c>
      <c r="J2" s="96" t="s">
        <v>23</v>
      </c>
      <c r="K2" s="96" t="s">
        <v>23</v>
      </c>
      <c r="L2" s="96" t="s">
        <v>23</v>
      </c>
      <c r="M2" s="96" t="s">
        <v>23</v>
      </c>
      <c r="N2" s="96" t="s">
        <v>23</v>
      </c>
      <c r="O2" s="96" t="s">
        <v>23</v>
      </c>
      <c r="P2" s="96">
        <v>25.414999999999999</v>
      </c>
      <c r="Q2" s="96" t="s">
        <v>23</v>
      </c>
      <c r="R2" s="96" t="s">
        <v>23</v>
      </c>
      <c r="S2" s="96" t="s">
        <v>392</v>
      </c>
      <c r="T2" s="96" t="s">
        <v>392</v>
      </c>
      <c r="U2" s="96" t="s">
        <v>392</v>
      </c>
      <c r="V2" s="96" t="s">
        <v>392</v>
      </c>
      <c r="W2" s="96" t="s">
        <v>23</v>
      </c>
      <c r="X2" s="1" t="s">
        <v>393</v>
      </c>
      <c r="Y2" s="1" t="s">
        <v>394</v>
      </c>
      <c r="Z2" s="96" t="s">
        <v>23</v>
      </c>
      <c r="AB2" s="96" t="s">
        <v>23</v>
      </c>
      <c r="AC2" s="96" t="s">
        <v>23</v>
      </c>
      <c r="AD2" s="319" t="s">
        <v>23</v>
      </c>
      <c r="AF2" s="1" t="s">
        <v>395</v>
      </c>
      <c r="AH2" s="1" t="s">
        <v>396</v>
      </c>
      <c r="AP2" s="378" t="s">
        <v>1923</v>
      </c>
      <c r="AQ2" s="378"/>
      <c r="AR2" s="378"/>
    </row>
    <row r="3" spans="1:45" ht="15.75" customHeight="1" thickBot="1">
      <c r="A3" s="96" t="s">
        <v>397</v>
      </c>
      <c r="B3" s="316" t="s">
        <v>398</v>
      </c>
      <c r="C3" s="316" t="s">
        <v>398</v>
      </c>
      <c r="D3" s="96" t="s">
        <v>399</v>
      </c>
      <c r="E3" s="96" t="s">
        <v>400</v>
      </c>
      <c r="F3" s="96" t="s">
        <v>401</v>
      </c>
      <c r="G3" s="320" t="s">
        <v>402</v>
      </c>
      <c r="H3" s="103" t="s">
        <v>403</v>
      </c>
      <c r="I3" s="96" t="s">
        <v>404</v>
      </c>
      <c r="J3" s="96" t="s">
        <v>405</v>
      </c>
      <c r="K3" s="96" t="s">
        <v>406</v>
      </c>
      <c r="L3" s="96" t="s">
        <v>407</v>
      </c>
      <c r="M3" s="96" t="s">
        <v>408</v>
      </c>
      <c r="N3" s="96" t="s">
        <v>409</v>
      </c>
      <c r="O3" s="96" t="s">
        <v>410</v>
      </c>
      <c r="Q3" s="96" t="s">
        <v>411</v>
      </c>
      <c r="R3" s="96" t="s">
        <v>412</v>
      </c>
      <c r="S3" s="96">
        <v>1</v>
      </c>
      <c r="T3" s="96">
        <v>1</v>
      </c>
      <c r="U3" s="96">
        <v>2020</v>
      </c>
      <c r="V3" s="96">
        <v>2019</v>
      </c>
      <c r="W3" s="321" t="s">
        <v>413</v>
      </c>
      <c r="X3" s="1" t="s">
        <v>399</v>
      </c>
      <c r="Y3" s="1"/>
      <c r="Z3" s="96" t="s">
        <v>414</v>
      </c>
      <c r="AA3" s="96"/>
      <c r="AB3" s="96" t="s">
        <v>398</v>
      </c>
      <c r="AC3" s="96" t="s">
        <v>398</v>
      </c>
      <c r="AD3" s="322" t="s">
        <v>415</v>
      </c>
      <c r="AE3" s="96"/>
      <c r="AF3" s="96" t="s">
        <v>416</v>
      </c>
      <c r="AG3" s="1" t="s">
        <v>394</v>
      </c>
      <c r="AH3" s="1" t="s">
        <v>393</v>
      </c>
      <c r="AI3" s="1" t="s">
        <v>394</v>
      </c>
      <c r="AP3" s="377" t="s">
        <v>23</v>
      </c>
      <c r="AQ3" s="377"/>
      <c r="AR3" s="377"/>
    </row>
    <row r="4" spans="1:45" ht="15.75" customHeight="1" thickBot="1">
      <c r="A4" s="96" t="s">
        <v>417</v>
      </c>
      <c r="B4" s="316" t="s">
        <v>418</v>
      </c>
      <c r="C4" s="316" t="s">
        <v>418</v>
      </c>
      <c r="D4" s="96" t="s">
        <v>419</v>
      </c>
      <c r="E4" s="96" t="s">
        <v>420</v>
      </c>
      <c r="F4" s="96" t="s">
        <v>421</v>
      </c>
      <c r="G4" s="320" t="s">
        <v>422</v>
      </c>
      <c r="H4" s="103" t="s">
        <v>423</v>
      </c>
      <c r="J4" s="96" t="s">
        <v>424</v>
      </c>
      <c r="K4" s="96" t="s">
        <v>425</v>
      </c>
      <c r="L4" s="96" t="s">
        <v>426</v>
      </c>
      <c r="M4" s="96" t="s">
        <v>427</v>
      </c>
      <c r="N4" s="96" t="s">
        <v>428</v>
      </c>
      <c r="O4" s="96" t="s">
        <v>429</v>
      </c>
      <c r="Q4" s="96" t="s">
        <v>430</v>
      </c>
      <c r="R4" s="96" t="s">
        <v>431</v>
      </c>
      <c r="S4" s="96">
        <v>2</v>
      </c>
      <c r="T4" s="96">
        <v>2</v>
      </c>
      <c r="U4" s="96">
        <v>2021</v>
      </c>
      <c r="V4" s="96"/>
      <c r="W4" s="321" t="s">
        <v>432</v>
      </c>
      <c r="X4" s="323">
        <f>IF('Finanční plán hl. uchazeče'!D12="MP - malý podnik",'Finanční plán hl. uchazeče'!G22,IF('Finanční plán hl. uchazeče'!D12="SP - střední podnik",'Finanční plán hl. uchazeče'!G23,IF('Finanční plán hl. uchazeče'!D12="VP - velký podnik",'Finanční plán hl. uchazeče'!G24,'Finanční plán hl. uchazeče'!G25)))</f>
        <v>1</v>
      </c>
      <c r="Y4" s="323">
        <f>IF(FP_HÚ="MP - malý podnik",'Finanční plán hl. uchazeče'!H22,IF(FP_HÚ="SP - střední podnik",'Finanční plán hl. uchazeče'!H23,IF(FP_HÚ="VP - velký podnik",'Finanční plán hl. uchazeče'!H24,'Finanční plán hl. uchazeče'!H25)))</f>
        <v>1</v>
      </c>
      <c r="Z4" s="96" t="s">
        <v>433</v>
      </c>
      <c r="AA4" s="96"/>
      <c r="AB4" s="96" t="s">
        <v>418</v>
      </c>
      <c r="AC4" s="96" t="s">
        <v>418</v>
      </c>
      <c r="AD4" s="322" t="s">
        <v>434</v>
      </c>
      <c r="AE4" s="96"/>
      <c r="AF4" s="96"/>
      <c r="AP4" t="str">
        <f>_xlfn.CONCAT(AR4," - ", AS4)</f>
        <v>AAA - Estetika a kulturologie</v>
      </c>
      <c r="AR4" s="370" t="s">
        <v>1345</v>
      </c>
      <c r="AS4" s="371" t="s">
        <v>1346</v>
      </c>
    </row>
    <row r="5" spans="1:45" ht="15.75" customHeight="1" thickBot="1">
      <c r="B5" s="316" t="s">
        <v>435</v>
      </c>
      <c r="C5" s="316" t="s">
        <v>435</v>
      </c>
      <c r="G5" s="320" t="s">
        <v>436</v>
      </c>
      <c r="H5" s="103" t="s">
        <v>437</v>
      </c>
      <c r="I5" s="96"/>
      <c r="K5" s="96" t="s">
        <v>438</v>
      </c>
      <c r="L5" s="96" t="s">
        <v>439</v>
      </c>
      <c r="O5" s="96" t="s">
        <v>440</v>
      </c>
      <c r="Q5" s="96" t="s">
        <v>441</v>
      </c>
      <c r="R5" s="96" t="s">
        <v>442</v>
      </c>
      <c r="S5" s="96">
        <v>3</v>
      </c>
      <c r="T5" s="96">
        <v>3</v>
      </c>
      <c r="U5" s="96">
        <v>2022</v>
      </c>
      <c r="V5" s="96"/>
      <c r="W5" s="321" t="s">
        <v>443</v>
      </c>
      <c r="X5" s="1" t="s">
        <v>419</v>
      </c>
      <c r="Y5" s="1"/>
      <c r="Z5" s="96" t="s">
        <v>444</v>
      </c>
      <c r="AA5" s="96"/>
      <c r="AB5" s="96" t="s">
        <v>435</v>
      </c>
      <c r="AC5" s="96" t="s">
        <v>435</v>
      </c>
      <c r="AD5" s="322" t="s">
        <v>445</v>
      </c>
      <c r="AE5" s="96"/>
      <c r="AF5" s="96" t="s">
        <v>399</v>
      </c>
      <c r="AP5" s="368" t="str">
        <f>_xlfn.CONCAT(AR5," - ", AS5)</f>
        <v>AAB - Etika</v>
      </c>
      <c r="AR5" s="372" t="s">
        <v>1347</v>
      </c>
      <c r="AS5" s="373" t="s">
        <v>1348</v>
      </c>
    </row>
    <row r="6" spans="1:45" ht="15.75" customHeight="1" thickBot="1">
      <c r="B6" s="316" t="s">
        <v>446</v>
      </c>
      <c r="C6" s="316" t="s">
        <v>446</v>
      </c>
      <c r="G6" s="320" t="s">
        <v>447</v>
      </c>
      <c r="H6" s="103" t="s">
        <v>448</v>
      </c>
      <c r="K6" s="96" t="s">
        <v>449</v>
      </c>
      <c r="L6" s="96" t="s">
        <v>450</v>
      </c>
      <c r="O6" s="96" t="s">
        <v>451</v>
      </c>
      <c r="Q6" s="96" t="s">
        <v>452</v>
      </c>
      <c r="R6" s="96" t="s">
        <v>453</v>
      </c>
      <c r="S6" s="96">
        <v>4</v>
      </c>
      <c r="T6" s="96">
        <v>4</v>
      </c>
      <c r="U6" s="96"/>
      <c r="V6" s="96"/>
      <c r="W6" s="321" t="s">
        <v>454</v>
      </c>
      <c r="X6" s="324">
        <f>IF(FP_HÚ="MP - malý podnik",'Finanční plán hl. uchazeče'!E22,IF(FP_HÚ="SP - střední podnik",'Finanční plán hl. uchazeče'!E23,IF(FP_HÚ="VP - velký podnik",'Finanční plán hl. uchazeče'!E24,'Finanční plán hl. uchazeče'!E25)))</f>
        <v>1</v>
      </c>
      <c r="Y6" s="324">
        <f>IF(FP_HÚ="MP - malý podnik",'Finanční plán hl. uchazeče'!F22,IF(FP_HÚ="SP - střední podnik",'Finanční plán hl. uchazeče'!F23,IF(FP_HÚ="VP - velký podnik",'Finanční plán hl. uchazeče'!F24,'Finanční plán hl. uchazeče'!F25)))</f>
        <v>1</v>
      </c>
      <c r="Z6" s="96" t="s">
        <v>455</v>
      </c>
      <c r="AA6" s="96"/>
      <c r="AB6" s="96" t="s">
        <v>446</v>
      </c>
      <c r="AC6" s="96" t="s">
        <v>446</v>
      </c>
      <c r="AD6" s="322" t="s">
        <v>456</v>
      </c>
      <c r="AE6" s="96"/>
      <c r="AF6" s="325">
        <f>IF(FP_DU="MP - malý podnik",'Finanční plán d. účastníka 1'!G22,IF(FP_DU="SP - střední podnik",'Finanční plán d. účastníka 1'!G23,IF(FP_DU="VP - velký podnik",'Finanční plán d. účastníka 1'!G24,'Finanční plán d. účastníka 1'!G25)))</f>
        <v>1</v>
      </c>
      <c r="AG6" s="326">
        <f>IF(FP_DU="MP - malý podnik",'Finanční plán d. účastníka 1'!H22,IF(FP_DU="SP - střední podnik",'Finanční plán d. účastníka 1'!H23,IF(FP_DU="VP - velký podnik",'Finanční plán d. účastníka 1'!H24,'Finanční plán d. účastníka 1'!H25)))</f>
        <v>1</v>
      </c>
      <c r="AH6" s="326">
        <f>IF('Finanční plán d. účastníka 2'!D12="MP - malý podnik",'Finanční plán d. účastníka 2'!G22,IF('Finanční plán d. účastníka 2'!D12="SP - střední podnik",'Finanční plán d. účastníka 2'!G23,IF('Finanční plán d. účastníka 2'!D12="VP - velký podnik",'Finanční plán d. účastníka 2'!G24,'Finanční plán d. účastníka 2'!G25)))</f>
        <v>1</v>
      </c>
      <c r="AI6" s="326">
        <f>IF('Finanční plán d. účastníka 2'!D12="MP - malý podnik",'Finanční plán d. účastníka 2'!H22,IF('Finanční plán d. účastníka 2'!D12="SP - střední podnik",'Finanční plán d. účastníka 2'!H23,IF('Finanční plán d. účastníka 2'!D12="VP - velký podnik",'Finanční plán d. účastníka 2'!H24,'Finanční plán d. účastníka 2'!H25)))</f>
        <v>1</v>
      </c>
      <c r="AP6" s="368" t="str">
        <f>_xlfn.CONCAT(AR6," - ", AS6)</f>
        <v>AAC - Filosofie</v>
      </c>
      <c r="AR6" s="372" t="s">
        <v>1349</v>
      </c>
      <c r="AS6" s="373" t="s">
        <v>1350</v>
      </c>
    </row>
    <row r="7" spans="1:45" ht="15.75" customHeight="1" thickBot="1">
      <c r="B7" s="316" t="s">
        <v>457</v>
      </c>
      <c r="C7" s="316" t="s">
        <v>457</v>
      </c>
      <c r="G7" s="320" t="s">
        <v>458</v>
      </c>
      <c r="H7" s="103" t="s">
        <v>459</v>
      </c>
      <c r="J7" s="1" t="s">
        <v>23</v>
      </c>
      <c r="O7" s="96" t="s">
        <v>460</v>
      </c>
      <c r="Q7" s="96" t="s">
        <v>461</v>
      </c>
      <c r="R7" s="96" t="s">
        <v>462</v>
      </c>
      <c r="S7" s="96">
        <v>5</v>
      </c>
      <c r="T7" s="96">
        <v>5</v>
      </c>
      <c r="U7" s="96"/>
      <c r="V7" s="96"/>
      <c r="W7" s="321" t="s">
        <v>463</v>
      </c>
      <c r="X7" s="1"/>
      <c r="Y7" s="1"/>
      <c r="Z7" s="96"/>
      <c r="AA7" s="96"/>
      <c r="AB7" s="96" t="s">
        <v>457</v>
      </c>
      <c r="AC7" s="96" t="s">
        <v>457</v>
      </c>
      <c r="AD7" s="322" t="s">
        <v>464</v>
      </c>
      <c r="AE7" s="96"/>
      <c r="AF7" s="96" t="s">
        <v>419</v>
      </c>
      <c r="AP7" s="368" t="str">
        <f>_xlfn.CONCAT(AR7," - ", AS7)</f>
        <v>AAD - Spiritualita</v>
      </c>
      <c r="AR7" s="372" t="s">
        <v>1351</v>
      </c>
      <c r="AS7" s="373" t="s">
        <v>1352</v>
      </c>
    </row>
    <row r="8" spans="1:45" ht="15.75" customHeight="1" thickBot="1">
      <c r="B8" s="316" t="s">
        <v>465</v>
      </c>
      <c r="C8" s="316" t="s">
        <v>465</v>
      </c>
      <c r="G8" s="320" t="s">
        <v>466</v>
      </c>
      <c r="H8" s="103" t="s">
        <v>467</v>
      </c>
      <c r="J8" s="316" t="s">
        <v>33</v>
      </c>
      <c r="K8" s="1"/>
      <c r="O8" s="96" t="s">
        <v>468</v>
      </c>
      <c r="Q8" s="96" t="s">
        <v>469</v>
      </c>
      <c r="R8" s="96" t="s">
        <v>470</v>
      </c>
      <c r="S8" s="96"/>
      <c r="T8" s="96">
        <v>6</v>
      </c>
      <c r="U8" s="96"/>
      <c r="V8" s="96"/>
      <c r="W8" s="321" t="s">
        <v>471</v>
      </c>
      <c r="X8" s="1"/>
      <c r="Y8" s="1" t="s">
        <v>472</v>
      </c>
      <c r="Z8" s="96"/>
      <c r="AA8" s="96"/>
      <c r="AB8" s="96" t="s">
        <v>465</v>
      </c>
      <c r="AC8" s="96" t="s">
        <v>465</v>
      </c>
      <c r="AD8" s="322" t="s">
        <v>473</v>
      </c>
      <c r="AE8" s="96"/>
      <c r="AF8" s="325">
        <f>IF(FP_DU="MP - malý podnik",'Finanční plán d. účastníka 1'!E22,IF(FP_DU="SP - střední podnik",'Finanční plán d. účastníka 1'!E23,IF(FP_DU="VP - velký podnik",'Finanční plán d. účastníka 1'!E24,'Finanční plán d. účastníka 1'!E25)))</f>
        <v>1</v>
      </c>
      <c r="AG8" s="326">
        <f>IF(FP_DU="MP - malý podnik",'Finanční plán d. účastníka 1'!F22,IF(FP_DU="SP - střední podnik",'Finanční plán d. účastníka 1'!F23,IF(FP_DU="VP - velký podnik",'Finanční plán d. účastníka 1'!F24,'Finanční plán d. účastníka 1'!F25)))</f>
        <v>1</v>
      </c>
      <c r="AH8" s="326">
        <f>IF('Finanční plán d. účastníka 2'!D12="MP - malý podnik",'Finanční plán d. účastníka 2'!E22,IF('Finanční plán d. účastníka 2'!D12="SP - střední podnik",'Finanční plán d. účastníka 2'!E23,IF('Finanční plán d. účastníka 2'!D12="VP - velký podnik",'Finanční plán d. účastníka 2'!E24,'Finanční plán d. účastníka 2'!E25)))</f>
        <v>1</v>
      </c>
      <c r="AI8" s="326">
        <f>IF('Finanční plán d. účastníka 2'!D12="MP - malý podnik",'Finanční plán d. účastníka 2'!F22,IF('Finanční plán d. účastníka 2'!D12="SP - střední podnik",'Finanční plán d. účastníka 2'!F23,IF('Finanční plán d. účastníka 2'!D12="VP - velký podnik",'Finanční plán d. účastníka 2'!F24,'Finanční plán d. účastníka 2'!F25)))</f>
        <v>1</v>
      </c>
      <c r="AP8" s="368" t="str">
        <f>_xlfn.CONCAT(AR8," - ", AS8)</f>
        <v>AAE - Náboženství (religionistika, teologie a pastorační práce)</v>
      </c>
      <c r="AR8" s="372" t="s">
        <v>1353</v>
      </c>
      <c r="AS8" s="373" t="s">
        <v>1354</v>
      </c>
    </row>
    <row r="9" spans="1:45" ht="15.75" customHeight="1" thickBot="1">
      <c r="B9" s="316" t="s">
        <v>474</v>
      </c>
      <c r="C9" s="316" t="s">
        <v>474</v>
      </c>
      <c r="G9" s="320" t="s">
        <v>475</v>
      </c>
      <c r="H9" s="103" t="s">
        <v>476</v>
      </c>
      <c r="J9" s="316" t="s">
        <v>477</v>
      </c>
      <c r="K9" s="1"/>
      <c r="Q9" s="96" t="s">
        <v>478</v>
      </c>
      <c r="R9" s="96" t="s">
        <v>479</v>
      </c>
      <c r="S9" s="96"/>
      <c r="T9" s="96">
        <v>7</v>
      </c>
      <c r="U9" s="96"/>
      <c r="V9" s="96"/>
      <c r="W9" s="321" t="s">
        <v>480</v>
      </c>
      <c r="X9" s="1"/>
      <c r="Y9" s="327">
        <f>'Hlavní uchazeč'!D15</f>
        <v>0</v>
      </c>
      <c r="Z9" s="96"/>
      <c r="AA9" s="96"/>
      <c r="AB9" s="96" t="s">
        <v>474</v>
      </c>
      <c r="AC9" s="96" t="s">
        <v>474</v>
      </c>
      <c r="AD9" s="322" t="s">
        <v>481</v>
      </c>
      <c r="AE9" s="96"/>
      <c r="AF9" s="96"/>
      <c r="AP9" s="368"/>
      <c r="AR9" s="374"/>
      <c r="AS9" s="375"/>
    </row>
    <row r="10" spans="1:45" ht="15.75" customHeight="1" thickBot="1">
      <c r="B10" s="316" t="s">
        <v>482</v>
      </c>
      <c r="C10" s="316" t="s">
        <v>482</v>
      </c>
      <c r="G10" s="320" t="s">
        <v>483</v>
      </c>
      <c r="H10" s="103" t="s">
        <v>484</v>
      </c>
      <c r="J10" s="316" t="s">
        <v>485</v>
      </c>
      <c r="K10" s="1"/>
      <c r="Q10" s="96" t="s">
        <v>486</v>
      </c>
      <c r="R10" s="96" t="s">
        <v>487</v>
      </c>
      <c r="S10" s="96"/>
      <c r="T10" s="96">
        <v>8</v>
      </c>
      <c r="U10" s="96"/>
      <c r="V10" s="96"/>
      <c r="W10" s="321" t="s">
        <v>488</v>
      </c>
      <c r="X10" s="1"/>
      <c r="Y10" s="58">
        <f>'Další účastník 1'!D15</f>
        <v>0</v>
      </c>
      <c r="Z10" s="96" t="s">
        <v>23</v>
      </c>
      <c r="AA10" s="96"/>
      <c r="AB10" s="96" t="s">
        <v>482</v>
      </c>
      <c r="AC10" s="96" t="s">
        <v>482</v>
      </c>
      <c r="AD10" s="322" t="s">
        <v>489</v>
      </c>
      <c r="AE10" s="96"/>
      <c r="AF10" s="317" t="s">
        <v>490</v>
      </c>
      <c r="AI10" s="317" t="s">
        <v>491</v>
      </c>
      <c r="AM10" s="103"/>
      <c r="AP10" s="368" t="str">
        <f>_xlfn.CONCAT(AR10," - ", AS10)</f>
        <v>ABA - Dějiny pravěku</v>
      </c>
      <c r="AR10" s="372" t="s">
        <v>1355</v>
      </c>
      <c r="AS10" s="373" t="s">
        <v>1356</v>
      </c>
    </row>
    <row r="11" spans="1:45" ht="15.75" customHeight="1" thickBot="1">
      <c r="B11" s="316" t="s">
        <v>492</v>
      </c>
      <c r="C11" s="316" t="s">
        <v>492</v>
      </c>
      <c r="G11" s="320" t="s">
        <v>493</v>
      </c>
      <c r="H11" s="103" t="s">
        <v>494</v>
      </c>
      <c r="J11" s="316" t="s">
        <v>495</v>
      </c>
      <c r="K11" s="1"/>
      <c r="Q11" s="96" t="s">
        <v>496</v>
      </c>
      <c r="R11" s="96" t="s">
        <v>497</v>
      </c>
      <c r="S11" s="96"/>
      <c r="T11" s="96">
        <v>9</v>
      </c>
      <c r="U11" s="96"/>
      <c r="V11" s="96"/>
      <c r="W11" s="321" t="s">
        <v>498</v>
      </c>
      <c r="X11" s="327"/>
      <c r="Y11" s="58">
        <f>'Další účastník 2'!D15</f>
        <v>0</v>
      </c>
      <c r="Z11" s="96" t="s">
        <v>399</v>
      </c>
      <c r="AA11" s="96"/>
      <c r="AB11" s="96" t="s">
        <v>492</v>
      </c>
      <c r="AC11" s="96" t="s">
        <v>492</v>
      </c>
      <c r="AD11" s="322" t="s">
        <v>499</v>
      </c>
      <c r="AE11" s="96"/>
      <c r="AF11" s="103" t="s">
        <v>170</v>
      </c>
      <c r="AI11" s="103" t="s">
        <v>170</v>
      </c>
      <c r="AL11" s="103"/>
      <c r="AM11" s="103"/>
      <c r="AP11" s="368" t="str">
        <f>_xlfn.CONCAT(AR11," - ", AS11)</f>
        <v>ABB - Dějiny starověku</v>
      </c>
      <c r="AR11" s="372" t="s">
        <v>1357</v>
      </c>
      <c r="AS11" s="373" t="s">
        <v>1358</v>
      </c>
    </row>
    <row r="12" spans="1:45" ht="15.75" customHeight="1" thickBot="1">
      <c r="B12" s="316" t="s">
        <v>500</v>
      </c>
      <c r="C12" s="316" t="s">
        <v>500</v>
      </c>
      <c r="G12" s="320" t="s">
        <v>501</v>
      </c>
      <c r="H12" s="103" t="s">
        <v>502</v>
      </c>
      <c r="J12" s="316" t="s">
        <v>503</v>
      </c>
      <c r="K12" s="1"/>
      <c r="M12" s="1" t="s">
        <v>504</v>
      </c>
      <c r="Q12" s="96" t="s">
        <v>505</v>
      </c>
      <c r="R12" s="96" t="s">
        <v>506</v>
      </c>
      <c r="S12" s="96"/>
      <c r="T12" s="96">
        <v>10</v>
      </c>
      <c r="U12" s="96"/>
      <c r="V12" s="96"/>
      <c r="W12" s="321" t="s">
        <v>507</v>
      </c>
      <c r="X12" s="328"/>
      <c r="Y12" s="329"/>
      <c r="Z12" s="96" t="s">
        <v>419</v>
      </c>
      <c r="AA12" s="96"/>
      <c r="AB12" s="96" t="s">
        <v>500</v>
      </c>
      <c r="AC12" s="96" t="s">
        <v>500</v>
      </c>
      <c r="AD12" s="330" t="s">
        <v>508</v>
      </c>
      <c r="AE12" s="96"/>
      <c r="AF12" s="103" t="s">
        <v>494</v>
      </c>
      <c r="AI12" s="103" t="s">
        <v>509</v>
      </c>
      <c r="AL12" s="103"/>
      <c r="AM12" s="103"/>
      <c r="AP12" s="368" t="str">
        <f>_xlfn.CONCAT(AR12," - ", AS12)</f>
        <v>ABC - Dějiny středověku</v>
      </c>
      <c r="AR12" s="372" t="s">
        <v>1359</v>
      </c>
      <c r="AS12" s="373" t="s">
        <v>1360</v>
      </c>
    </row>
    <row r="13" spans="1:45" ht="15.75" customHeight="1" thickBot="1">
      <c r="B13" s="316" t="s">
        <v>510</v>
      </c>
      <c r="C13" s="316" t="s">
        <v>510</v>
      </c>
      <c r="G13" s="320" t="s">
        <v>511</v>
      </c>
      <c r="H13" s="103" t="s">
        <v>512</v>
      </c>
      <c r="J13" s="1" t="s">
        <v>513</v>
      </c>
      <c r="K13" s="1"/>
      <c r="M13" s="316">
        <v>1</v>
      </c>
      <c r="Q13" s="96" t="s">
        <v>514</v>
      </c>
      <c r="R13" s="96" t="s">
        <v>515</v>
      </c>
      <c r="S13" s="96"/>
      <c r="T13" s="96">
        <v>11</v>
      </c>
      <c r="U13" s="96"/>
      <c r="V13" s="96"/>
      <c r="W13" s="321" t="s">
        <v>516</v>
      </c>
      <c r="X13" s="1" t="s">
        <v>517</v>
      </c>
      <c r="Y13" s="1"/>
      <c r="Z13" s="96"/>
      <c r="AA13" s="96"/>
      <c r="AB13" s="96" t="s">
        <v>510</v>
      </c>
      <c r="AC13" s="96" t="s">
        <v>510</v>
      </c>
      <c r="AD13" s="322" t="s">
        <v>518</v>
      </c>
      <c r="AE13" s="96"/>
      <c r="AF13" s="103" t="s">
        <v>502</v>
      </c>
      <c r="AI13" s="103" t="s">
        <v>519</v>
      </c>
      <c r="AL13" s="103"/>
      <c r="AM13" s="103"/>
      <c r="AP13" s="368" t="str">
        <f>_xlfn.CONCAT(AR13," - ", AS13)</f>
        <v>ABD - Dějiny novověku</v>
      </c>
      <c r="AR13" s="372" t="s">
        <v>1361</v>
      </c>
      <c r="AS13" s="373" t="s">
        <v>1362</v>
      </c>
    </row>
    <row r="14" spans="1:45" ht="15.75" customHeight="1" thickBot="1">
      <c r="B14" s="316" t="s">
        <v>520</v>
      </c>
      <c r="C14" s="316" t="s">
        <v>520</v>
      </c>
      <c r="G14" s="320" t="s">
        <v>521</v>
      </c>
      <c r="H14" s="96">
        <v>0</v>
      </c>
      <c r="K14" s="1"/>
      <c r="M14" s="316">
        <v>2</v>
      </c>
      <c r="Q14" s="96" t="s">
        <v>522</v>
      </c>
      <c r="R14" s="96" t="s">
        <v>523</v>
      </c>
      <c r="S14" s="96"/>
      <c r="T14" s="96">
        <v>12</v>
      </c>
      <c r="U14" s="96"/>
      <c r="V14" s="96"/>
      <c r="W14" s="321" t="s">
        <v>524</v>
      </c>
      <c r="X14" s="329" t="str">
        <f>'Hlavní uchazeč'!D19</f>
        <v>Vyberte možnost:</v>
      </c>
      <c r="Y14" s="329"/>
      <c r="Z14" s="96"/>
      <c r="AA14" s="96"/>
      <c r="AB14" s="96" t="s">
        <v>520</v>
      </c>
      <c r="AC14" s="96" t="s">
        <v>520</v>
      </c>
      <c r="AD14" s="330" t="s">
        <v>525</v>
      </c>
      <c r="AE14" s="96"/>
      <c r="AF14" s="103" t="s">
        <v>423</v>
      </c>
      <c r="AI14" s="103" t="s">
        <v>526</v>
      </c>
      <c r="AP14" s="368" t="str">
        <f>_xlfn.CONCAT(AR14," - ", AS14)</f>
        <v>ABE - Soudobé dějiny a orální historie</v>
      </c>
      <c r="AR14" s="372" t="s">
        <v>1363</v>
      </c>
      <c r="AS14" s="373" t="s">
        <v>1364</v>
      </c>
    </row>
    <row r="15" spans="1:45" ht="15.75" customHeight="1" thickBot="1">
      <c r="B15" s="316" t="s">
        <v>527</v>
      </c>
      <c r="C15" s="316" t="s">
        <v>527</v>
      </c>
      <c r="G15" s="320" t="s">
        <v>528</v>
      </c>
      <c r="H15" s="103" t="s">
        <v>529</v>
      </c>
      <c r="K15" s="1"/>
      <c r="M15" s="1">
        <v>3</v>
      </c>
      <c r="Q15" s="96" t="s">
        <v>530</v>
      </c>
      <c r="R15" s="96" t="s">
        <v>531</v>
      </c>
      <c r="S15" s="96"/>
      <c r="T15" s="96"/>
      <c r="U15" s="96"/>
      <c r="V15" s="96"/>
      <c r="W15" s="321" t="s">
        <v>532</v>
      </c>
      <c r="X15" s="1" t="str">
        <f>'Další účastník 1'!D19</f>
        <v>Vyberte možnost:</v>
      </c>
      <c r="Y15" s="1"/>
      <c r="Z15" s="96" t="s">
        <v>23</v>
      </c>
      <c r="AA15" s="96"/>
      <c r="AB15" s="96" t="s">
        <v>527</v>
      </c>
      <c r="AC15" s="96" t="s">
        <v>527</v>
      </c>
      <c r="AD15" s="322" t="s">
        <v>533</v>
      </c>
      <c r="AE15" s="96"/>
      <c r="AF15" s="103" t="s">
        <v>437</v>
      </c>
      <c r="AI15" s="103" t="s">
        <v>534</v>
      </c>
      <c r="AP15" s="368"/>
      <c r="AR15" s="374"/>
      <c r="AS15" s="375"/>
    </row>
    <row r="16" spans="1:45" ht="15.75" customHeight="1" thickBot="1">
      <c r="B16" s="316" t="s">
        <v>535</v>
      </c>
      <c r="C16" s="316" t="s">
        <v>535</v>
      </c>
      <c r="G16" s="320" t="s">
        <v>536</v>
      </c>
      <c r="H16" s="103" t="s">
        <v>537</v>
      </c>
      <c r="J16" s="1" t="s">
        <v>538</v>
      </c>
      <c r="K16" s="1"/>
      <c r="L16" s="1"/>
      <c r="M16" s="1">
        <v>4</v>
      </c>
      <c r="Q16" s="96" t="s">
        <v>539</v>
      </c>
      <c r="R16" s="96" t="s">
        <v>540</v>
      </c>
      <c r="S16" s="96"/>
      <c r="T16" s="96"/>
      <c r="U16" s="96"/>
      <c r="V16" s="96"/>
      <c r="W16" s="321" t="s">
        <v>541</v>
      </c>
      <c r="X16" s="1" t="str">
        <f>'Další účastník 2'!D19</f>
        <v>Vyberte možnost:</v>
      </c>
      <c r="Y16" s="1"/>
      <c r="Z16" s="96" t="s">
        <v>542</v>
      </c>
      <c r="AA16" s="96"/>
      <c r="AB16" s="96" t="s">
        <v>535</v>
      </c>
      <c r="AC16" s="96" t="s">
        <v>535</v>
      </c>
      <c r="AD16" s="322" t="s">
        <v>543</v>
      </c>
      <c r="AE16" s="96"/>
      <c r="AF16" s="103" t="s">
        <v>544</v>
      </c>
      <c r="AI16" s="103" t="s">
        <v>552</v>
      </c>
      <c r="AJ16" s="383"/>
      <c r="AK16" s="383"/>
      <c r="AL16" s="383"/>
      <c r="AP16" s="368" t="str">
        <f>_xlfn.CONCAT(AR16," - ", AS16)</f>
        <v>ACA - Archeologie</v>
      </c>
      <c r="AR16" s="372" t="s">
        <v>1365</v>
      </c>
      <c r="AS16" s="373" t="s">
        <v>1366</v>
      </c>
    </row>
    <row r="17" spans="2:45" ht="15.75" customHeight="1" thickBot="1">
      <c r="B17" s="316" t="s">
        <v>545</v>
      </c>
      <c r="C17" s="316" t="s">
        <v>545</v>
      </c>
      <c r="G17" s="320" t="s">
        <v>546</v>
      </c>
      <c r="H17" s="103" t="s">
        <v>547</v>
      </c>
      <c r="J17" s="1" t="s">
        <v>23</v>
      </c>
      <c r="M17" s="1">
        <v>5</v>
      </c>
      <c r="R17" s="96" t="s">
        <v>548</v>
      </c>
      <c r="S17" s="96"/>
      <c r="T17" s="96"/>
      <c r="U17" s="96"/>
      <c r="V17" s="96"/>
      <c r="W17" s="321" t="s">
        <v>549</v>
      </c>
      <c r="X17" s="1"/>
      <c r="Y17" s="1"/>
      <c r="Z17" s="96" t="s">
        <v>550</v>
      </c>
      <c r="AA17" s="96"/>
      <c r="AB17" s="96" t="s">
        <v>545</v>
      </c>
      <c r="AC17" s="96" t="s">
        <v>545</v>
      </c>
      <c r="AD17" s="322" t="s">
        <v>551</v>
      </c>
      <c r="AE17" s="96"/>
      <c r="AF17" s="103" t="s">
        <v>403</v>
      </c>
      <c r="AI17" s="103" t="s">
        <v>559</v>
      </c>
      <c r="AJ17" s="383"/>
      <c r="AK17" s="383"/>
      <c r="AL17" s="383"/>
      <c r="AP17" s="368" t="str">
        <f>_xlfn.CONCAT(AR17," - ", AS17)</f>
        <v>ACB - Antropologie</v>
      </c>
      <c r="AR17" s="372" t="s">
        <v>1367</v>
      </c>
      <c r="AS17" s="373" t="s">
        <v>1368</v>
      </c>
    </row>
    <row r="18" spans="2:45" ht="15.75" customHeight="1" thickBot="1">
      <c r="B18" s="316" t="s">
        <v>553</v>
      </c>
      <c r="C18" s="316" t="s">
        <v>553</v>
      </c>
      <c r="G18" s="320" t="s">
        <v>554</v>
      </c>
      <c r="H18" s="103" t="s">
        <v>555</v>
      </c>
      <c r="J18" s="316">
        <v>1</v>
      </c>
      <c r="M18" s="1">
        <v>6</v>
      </c>
      <c r="R18" s="96" t="s">
        <v>556</v>
      </c>
      <c r="S18" s="96"/>
      <c r="T18" s="96"/>
      <c r="U18" s="96"/>
      <c r="V18" s="96"/>
      <c r="W18" s="321" t="s">
        <v>557</v>
      </c>
      <c r="X18" s="1"/>
      <c r="Y18" s="1"/>
      <c r="Z18" s="96"/>
      <c r="AA18" s="96"/>
      <c r="AB18" s="96" t="s">
        <v>553</v>
      </c>
      <c r="AC18" s="96" t="s">
        <v>553</v>
      </c>
      <c r="AD18" s="322" t="s">
        <v>558</v>
      </c>
      <c r="AE18" s="96"/>
      <c r="AF18" s="103" t="s">
        <v>512</v>
      </c>
      <c r="AI18" s="103" t="s">
        <v>566</v>
      </c>
      <c r="AJ18" s="383"/>
      <c r="AK18" s="383"/>
      <c r="AL18" s="383"/>
      <c r="AP18" s="368" t="str">
        <f>_xlfn.CONCAT(AR18," - ", AS18)</f>
        <v>ACC - Etnologie</v>
      </c>
      <c r="AR18" s="372" t="s">
        <v>1369</v>
      </c>
      <c r="AS18" s="373" t="s">
        <v>1370</v>
      </c>
    </row>
    <row r="19" spans="2:45" ht="15.75" customHeight="1" thickBot="1">
      <c r="B19" s="316" t="s">
        <v>560</v>
      </c>
      <c r="C19" s="316" t="s">
        <v>560</v>
      </c>
      <c r="G19" s="320" t="s">
        <v>561</v>
      </c>
      <c r="H19" s="103" t="s">
        <v>562</v>
      </c>
      <c r="J19" s="316">
        <v>2</v>
      </c>
      <c r="M19" s="1">
        <v>7</v>
      </c>
      <c r="R19" s="96" t="s">
        <v>563</v>
      </c>
      <c r="S19" s="96"/>
      <c r="T19" s="96"/>
      <c r="U19" s="96"/>
      <c r="V19" s="96"/>
      <c r="W19" s="321" t="s">
        <v>564</v>
      </c>
      <c r="X19" s="329"/>
      <c r="Y19" s="329"/>
      <c r="Z19" s="96"/>
      <c r="AA19" s="96"/>
      <c r="AB19" s="96" t="s">
        <v>560</v>
      </c>
      <c r="AC19" s="96" t="s">
        <v>560</v>
      </c>
      <c r="AD19" s="322" t="s">
        <v>565</v>
      </c>
      <c r="AE19" s="96"/>
      <c r="AF19" s="103" t="s">
        <v>484</v>
      </c>
      <c r="AI19" s="103" t="s">
        <v>573</v>
      </c>
      <c r="AJ19" s="383"/>
      <c r="AK19" s="383"/>
      <c r="AL19" s="383"/>
      <c r="AP19" s="368"/>
      <c r="AR19" s="374"/>
      <c r="AS19" s="375"/>
    </row>
    <row r="20" spans="2:45" ht="15.75" customHeight="1" thickBot="1">
      <c r="B20" s="316" t="s">
        <v>567</v>
      </c>
      <c r="C20" s="316" t="s">
        <v>567</v>
      </c>
      <c r="G20" s="320" t="s">
        <v>568</v>
      </c>
      <c r="H20" s="103" t="s">
        <v>494</v>
      </c>
      <c r="J20" s="316">
        <v>3</v>
      </c>
      <c r="M20" s="1">
        <v>8</v>
      </c>
      <c r="R20" s="96" t="s">
        <v>569</v>
      </c>
      <c r="S20" s="96"/>
      <c r="T20" s="96"/>
      <c r="U20" s="96"/>
      <c r="V20" s="96"/>
      <c r="W20" s="321" t="s">
        <v>570</v>
      </c>
      <c r="X20" s="1"/>
      <c r="Y20" s="1"/>
      <c r="Z20" s="96"/>
      <c r="AA20" s="96"/>
      <c r="AB20" s="96" t="s">
        <v>567</v>
      </c>
      <c r="AC20" s="96" t="s">
        <v>567</v>
      </c>
      <c r="AD20" s="322" t="s">
        <v>571</v>
      </c>
      <c r="AE20" s="96"/>
      <c r="AF20" s="103" t="s">
        <v>572</v>
      </c>
      <c r="AI20" s="103" t="s">
        <v>579</v>
      </c>
      <c r="AJ20" s="383"/>
      <c r="AK20" s="383"/>
      <c r="AL20" s="383"/>
      <c r="AP20" s="368" t="str">
        <f>_xlfn.CONCAT(AR20," - ", AS20)</f>
        <v>ADA - Veřejná politika ČR</v>
      </c>
      <c r="AR20" s="372" t="s">
        <v>1371</v>
      </c>
      <c r="AS20" s="373" t="s">
        <v>1372</v>
      </c>
    </row>
    <row r="21" spans="2:45" ht="15.75" customHeight="1" thickBot="1">
      <c r="B21" s="316" t="s">
        <v>574</v>
      </c>
      <c r="C21" s="316" t="s">
        <v>574</v>
      </c>
      <c r="G21" s="320" t="s">
        <v>575</v>
      </c>
      <c r="H21" s="103" t="s">
        <v>502</v>
      </c>
      <c r="M21" s="1">
        <v>9</v>
      </c>
      <c r="R21" s="96" t="s">
        <v>576</v>
      </c>
      <c r="S21" s="96"/>
      <c r="T21" s="96"/>
      <c r="U21" s="96"/>
      <c r="V21" s="96"/>
      <c r="W21" s="321" t="s">
        <v>577</v>
      </c>
      <c r="X21" s="329"/>
      <c r="Y21" s="329"/>
      <c r="Z21" s="96"/>
      <c r="AA21" s="96"/>
      <c r="AB21" s="96" t="s">
        <v>574</v>
      </c>
      <c r="AC21" s="96" t="s">
        <v>574</v>
      </c>
      <c r="AD21" s="322" t="s">
        <v>578</v>
      </c>
      <c r="AE21" s="96"/>
      <c r="AF21" s="103" t="s">
        <v>448</v>
      </c>
      <c r="AI21" s="103" t="s">
        <v>585</v>
      </c>
      <c r="AJ21" s="383"/>
      <c r="AK21" s="383"/>
      <c r="AL21" s="383"/>
      <c r="AP21" s="368" t="str">
        <f>_xlfn.CONCAT(AR21," - ", AS21)</f>
        <v>ADB - Mezinárodní vztahy</v>
      </c>
      <c r="AR21" s="372" t="s">
        <v>1373</v>
      </c>
      <c r="AS21" s="373" t="s">
        <v>1374</v>
      </c>
    </row>
    <row r="22" spans="2:45" ht="15.75" customHeight="1" thickBot="1">
      <c r="B22" s="316" t="s">
        <v>580</v>
      </c>
      <c r="C22" s="316" t="s">
        <v>580</v>
      </c>
      <c r="G22" s="320" t="s">
        <v>581</v>
      </c>
      <c r="H22" s="103" t="s">
        <v>423</v>
      </c>
      <c r="R22" s="96" t="s">
        <v>582</v>
      </c>
      <c r="S22" s="96"/>
      <c r="T22" s="96"/>
      <c r="U22" s="96"/>
      <c r="V22" s="96"/>
      <c r="W22" s="321" t="s">
        <v>583</v>
      </c>
      <c r="X22" s="96"/>
      <c r="Y22" s="96" t="s">
        <v>23</v>
      </c>
      <c r="Z22" s="96"/>
      <c r="AA22" s="96"/>
      <c r="AB22" s="96" t="s">
        <v>580</v>
      </c>
      <c r="AC22" s="96" t="s">
        <v>580</v>
      </c>
      <c r="AD22" s="322" t="s">
        <v>584</v>
      </c>
      <c r="AE22" s="96"/>
      <c r="AF22" s="103" t="s">
        <v>459</v>
      </c>
      <c r="AI22" s="103" t="s">
        <v>592</v>
      </c>
      <c r="AJ22" s="383"/>
      <c r="AK22" s="383"/>
      <c r="AL22" s="383"/>
      <c r="AP22" s="368"/>
      <c r="AR22" s="374"/>
      <c r="AS22" s="375"/>
    </row>
    <row r="23" spans="2:45" ht="15.75" customHeight="1" thickBot="1">
      <c r="B23" s="316" t="s">
        <v>586</v>
      </c>
      <c r="C23" s="316" t="s">
        <v>586</v>
      </c>
      <c r="G23" s="320" t="s">
        <v>587</v>
      </c>
      <c r="H23" s="103" t="s">
        <v>437</v>
      </c>
      <c r="R23" s="96" t="s">
        <v>588</v>
      </c>
      <c r="S23" s="96"/>
      <c r="T23" s="96"/>
      <c r="U23" s="96"/>
      <c r="V23" s="96"/>
      <c r="W23" s="321" t="s">
        <v>589</v>
      </c>
      <c r="X23" s="96"/>
      <c r="Y23" s="96" t="s">
        <v>590</v>
      </c>
      <c r="Z23" s="96"/>
      <c r="AA23" s="96"/>
      <c r="AB23" s="96" t="s">
        <v>586</v>
      </c>
      <c r="AC23" s="96" t="s">
        <v>586</v>
      </c>
      <c r="AD23" s="322" t="s">
        <v>591</v>
      </c>
      <c r="AE23" s="96"/>
      <c r="AF23" s="103"/>
      <c r="AI23" s="103" t="s">
        <v>600</v>
      </c>
      <c r="AJ23" s="383"/>
      <c r="AK23" s="383"/>
      <c r="AL23" s="383"/>
      <c r="AP23" s="368" t="str">
        <f>_xlfn.CONCAT(AR23," - ", AS23)</f>
        <v>AEA - Forecasting</v>
      </c>
      <c r="AR23" s="372" t="s">
        <v>1375</v>
      </c>
      <c r="AS23" s="373" t="s">
        <v>1376</v>
      </c>
    </row>
    <row r="24" spans="2:45" ht="15.75" customHeight="1" thickBot="1">
      <c r="B24" s="316" t="s">
        <v>593</v>
      </c>
      <c r="C24" s="316" t="s">
        <v>593</v>
      </c>
      <c r="G24" s="320" t="s">
        <v>594</v>
      </c>
      <c r="H24" s="103" t="s">
        <v>595</v>
      </c>
      <c r="R24" s="96" t="s">
        <v>596</v>
      </c>
      <c r="S24" s="96"/>
      <c r="T24" s="96"/>
      <c r="U24" s="96"/>
      <c r="V24" s="96"/>
      <c r="W24" s="321" t="s">
        <v>597</v>
      </c>
      <c r="X24" s="96"/>
      <c r="Y24" s="96" t="s">
        <v>598</v>
      </c>
      <c r="Z24" s="96"/>
      <c r="AA24" s="96"/>
      <c r="AB24" s="96" t="s">
        <v>593</v>
      </c>
      <c r="AC24" s="96" t="s">
        <v>593</v>
      </c>
      <c r="AD24" s="322" t="s">
        <v>599</v>
      </c>
      <c r="AE24" s="96"/>
      <c r="AF24" s="103"/>
      <c r="AI24" s="103" t="s">
        <v>608</v>
      </c>
      <c r="AJ24" s="383"/>
      <c r="AK24" s="383"/>
      <c r="AL24" s="383"/>
      <c r="AP24" s="368" t="str">
        <f>_xlfn.CONCAT(AR24," - ", AS24)</f>
        <v>AEB - Management</v>
      </c>
      <c r="AR24" s="372" t="s">
        <v>1377</v>
      </c>
      <c r="AS24" s="373" t="s">
        <v>1378</v>
      </c>
    </row>
    <row r="25" spans="2:45" ht="15.75" customHeight="1" thickBot="1">
      <c r="B25" s="316" t="s">
        <v>601</v>
      </c>
      <c r="C25" s="316" t="s">
        <v>601</v>
      </c>
      <c r="G25" s="320" t="s">
        <v>602</v>
      </c>
      <c r="H25" s="103" t="s">
        <v>603</v>
      </c>
      <c r="R25" s="96" t="s">
        <v>604</v>
      </c>
      <c r="S25" s="96"/>
      <c r="T25" s="96"/>
      <c r="U25" s="96"/>
      <c r="V25" s="96"/>
      <c r="W25" s="321" t="s">
        <v>605</v>
      </c>
      <c r="X25" s="96"/>
      <c r="Y25" s="96" t="s">
        <v>606</v>
      </c>
      <c r="Z25" s="96"/>
      <c r="AA25" s="96"/>
      <c r="AB25" s="96" t="s">
        <v>601</v>
      </c>
      <c r="AC25" s="96" t="s">
        <v>601</v>
      </c>
      <c r="AD25" s="322" t="s">
        <v>607</v>
      </c>
      <c r="AE25" s="96"/>
      <c r="AF25" s="103"/>
      <c r="AI25" s="103" t="s">
        <v>615</v>
      </c>
      <c r="AJ25" s="383"/>
      <c r="AK25" s="383"/>
      <c r="AL25" s="383"/>
      <c r="AP25" s="368"/>
      <c r="AR25" s="374"/>
      <c r="AS25" s="375"/>
    </row>
    <row r="26" spans="2:45" ht="15.75" customHeight="1" thickBot="1">
      <c r="B26" s="316" t="s">
        <v>609</v>
      </c>
      <c r="C26" s="316" t="s">
        <v>609</v>
      </c>
      <c r="G26" s="320" t="s">
        <v>610</v>
      </c>
      <c r="H26" s="103" t="s">
        <v>611</v>
      </c>
      <c r="R26" s="96" t="s">
        <v>612</v>
      </c>
      <c r="S26" s="96"/>
      <c r="T26" s="96"/>
      <c r="U26" s="96"/>
      <c r="V26" s="96"/>
      <c r="W26" s="321" t="s">
        <v>613</v>
      </c>
      <c r="X26" s="96"/>
      <c r="Y26" s="96"/>
      <c r="Z26" s="96"/>
      <c r="AA26" s="96"/>
      <c r="AB26" s="96" t="s">
        <v>609</v>
      </c>
      <c r="AC26" s="96" t="s">
        <v>609</v>
      </c>
      <c r="AD26" s="322" t="s">
        <v>614</v>
      </c>
      <c r="AE26" s="96"/>
      <c r="AF26" s="103"/>
      <c r="AI26" s="103"/>
      <c r="AP26" s="368" t="str">
        <f t="shared" ref="AP26:AP31" si="0">_xlfn.CONCAT(AR26," - ", AS26)</f>
        <v>AFA - Archivnictví</v>
      </c>
      <c r="AR26" s="372" t="s">
        <v>1379</v>
      </c>
      <c r="AS26" s="373" t="s">
        <v>1380</v>
      </c>
    </row>
    <row r="27" spans="2:45" ht="15.75" customHeight="1" thickBot="1">
      <c r="B27" s="316" t="s">
        <v>616</v>
      </c>
      <c r="C27" s="316" t="s">
        <v>616</v>
      </c>
      <c r="G27" s="320" t="s">
        <v>617</v>
      </c>
      <c r="H27" s="103" t="s">
        <v>618</v>
      </c>
      <c r="R27" s="96" t="s">
        <v>619</v>
      </c>
      <c r="S27" s="96"/>
      <c r="T27" s="96"/>
      <c r="U27" s="96"/>
      <c r="V27" s="96"/>
      <c r="W27" s="321" t="s">
        <v>620</v>
      </c>
      <c r="X27" s="96"/>
      <c r="Y27" s="96"/>
      <c r="Z27" s="96"/>
      <c r="AA27" s="96"/>
      <c r="AB27" s="96" t="s">
        <v>616</v>
      </c>
      <c r="AC27" s="96" t="s">
        <v>616</v>
      </c>
      <c r="AD27" s="322" t="s">
        <v>621</v>
      </c>
      <c r="AE27" s="96"/>
      <c r="AF27" s="103"/>
      <c r="AI27" s="103"/>
      <c r="AP27" s="368" t="str">
        <f t="shared" si="0"/>
        <v>AFB - Knihovnictví</v>
      </c>
      <c r="AR27" s="372" t="s">
        <v>1381</v>
      </c>
      <c r="AS27" s="373" t="s">
        <v>1382</v>
      </c>
    </row>
    <row r="28" spans="2:45" ht="15.75" customHeight="1" thickBot="1">
      <c r="B28" s="316" t="s">
        <v>622</v>
      </c>
      <c r="C28" s="316" t="s">
        <v>622</v>
      </c>
      <c r="G28" s="320" t="s">
        <v>623</v>
      </c>
      <c r="H28" s="103" t="s">
        <v>624</v>
      </c>
      <c r="R28" s="96" t="s">
        <v>625</v>
      </c>
      <c r="S28" s="96"/>
      <c r="T28" s="96"/>
      <c r="U28" s="96"/>
      <c r="V28" s="96"/>
      <c r="W28" s="321" t="s">
        <v>626</v>
      </c>
      <c r="X28" s="96"/>
      <c r="Y28" s="96"/>
      <c r="Z28" s="96"/>
      <c r="AA28" s="96"/>
      <c r="AB28" s="96" t="s">
        <v>622</v>
      </c>
      <c r="AC28" s="96" t="s">
        <v>622</v>
      </c>
      <c r="AD28" s="322" t="s">
        <v>627</v>
      </c>
      <c r="AE28" s="96"/>
      <c r="AF28" s="103" t="s">
        <v>628</v>
      </c>
      <c r="AI28" s="317" t="s">
        <v>1954</v>
      </c>
      <c r="AP28" s="368" t="str">
        <f t="shared" si="0"/>
        <v>AFC - Písemnictví</v>
      </c>
      <c r="AR28" s="372" t="s">
        <v>1383</v>
      </c>
      <c r="AS28" s="373" t="s">
        <v>1384</v>
      </c>
    </row>
    <row r="29" spans="2:45" ht="15.75" customHeight="1" thickBot="1">
      <c r="B29" s="316" t="s">
        <v>629</v>
      </c>
      <c r="C29" s="316" t="s">
        <v>629</v>
      </c>
      <c r="G29" s="320" t="s">
        <v>630</v>
      </c>
      <c r="H29" s="103" t="s">
        <v>631</v>
      </c>
      <c r="R29" s="96" t="s">
        <v>632</v>
      </c>
      <c r="S29" s="96"/>
      <c r="T29" s="96"/>
      <c r="U29" s="96"/>
      <c r="V29" s="96"/>
      <c r="W29" s="321" t="s">
        <v>633</v>
      </c>
      <c r="X29" s="96"/>
      <c r="Y29" s="96"/>
      <c r="Z29" s="96"/>
      <c r="AA29" s="96"/>
      <c r="AB29" s="96" t="s">
        <v>629</v>
      </c>
      <c r="AC29" s="96" t="s">
        <v>629</v>
      </c>
      <c r="AD29" s="322" t="s">
        <v>634</v>
      </c>
      <c r="AE29" s="96"/>
      <c r="AF29" s="103" t="s">
        <v>170</v>
      </c>
      <c r="AI29" s="103" t="s">
        <v>170</v>
      </c>
      <c r="AP29" s="368" t="str">
        <f t="shared" si="0"/>
        <v>AFD - Masmédia</v>
      </c>
      <c r="AR29" s="372" t="s">
        <v>1385</v>
      </c>
      <c r="AS29" s="373" t="s">
        <v>1386</v>
      </c>
    </row>
    <row r="30" spans="2:45" ht="15.75" customHeight="1" thickBot="1">
      <c r="B30" s="316" t="s">
        <v>635</v>
      </c>
      <c r="C30" s="316" t="s">
        <v>635</v>
      </c>
      <c r="G30" s="320" t="s">
        <v>636</v>
      </c>
      <c r="H30" s="103" t="s">
        <v>637</v>
      </c>
      <c r="R30" s="96" t="s">
        <v>638</v>
      </c>
      <c r="S30" s="96"/>
      <c r="T30" s="96"/>
      <c r="U30" s="96"/>
      <c r="V30" s="96"/>
      <c r="W30" s="321" t="s">
        <v>639</v>
      </c>
      <c r="X30" s="96"/>
      <c r="Y30" s="96"/>
      <c r="Z30" s="96"/>
      <c r="AA30" s="96"/>
      <c r="AB30" s="96" t="s">
        <v>635</v>
      </c>
      <c r="AC30" s="96" t="s">
        <v>635</v>
      </c>
      <c r="AD30" s="322" t="s">
        <v>640</v>
      </c>
      <c r="AE30" s="96"/>
      <c r="AF30" s="103" t="s">
        <v>494</v>
      </c>
      <c r="AI30" s="103" t="s">
        <v>519</v>
      </c>
      <c r="AK30" s="103"/>
      <c r="AP30" s="368" t="str">
        <f t="shared" si="0"/>
        <v>AFE - Nová média a kyberkultura</v>
      </c>
      <c r="AR30" s="372" t="s">
        <v>1387</v>
      </c>
      <c r="AS30" s="373" t="s">
        <v>1388</v>
      </c>
    </row>
    <row r="31" spans="2:45" ht="15.75" customHeight="1" thickBot="1">
      <c r="B31" s="316" t="s">
        <v>641</v>
      </c>
      <c r="C31" s="316" t="s">
        <v>641</v>
      </c>
      <c r="G31" s="320" t="s">
        <v>642</v>
      </c>
      <c r="H31" s="103" t="s">
        <v>643</v>
      </c>
      <c r="M31" s="316" t="s">
        <v>644</v>
      </c>
      <c r="R31" s="96" t="s">
        <v>645</v>
      </c>
      <c r="S31" s="96"/>
      <c r="T31" s="96"/>
      <c r="U31" s="96"/>
      <c r="V31" s="96"/>
      <c r="W31" s="321" t="s">
        <v>646</v>
      </c>
      <c r="X31" s="96"/>
      <c r="Y31" s="349" t="s">
        <v>1331</v>
      </c>
      <c r="Z31" s="96"/>
      <c r="AA31" s="96"/>
      <c r="AB31" s="96" t="s">
        <v>641</v>
      </c>
      <c r="AC31" s="96" t="s">
        <v>641</v>
      </c>
      <c r="AD31" s="322" t="s">
        <v>647</v>
      </c>
      <c r="AE31" s="96"/>
      <c r="AF31" s="103" t="s">
        <v>502</v>
      </c>
      <c r="AI31" s="103" t="s">
        <v>509</v>
      </c>
      <c r="AP31" s="368" t="str">
        <f t="shared" si="0"/>
        <v>AFF - Digital Humanities</v>
      </c>
      <c r="AR31" s="372" t="s">
        <v>1389</v>
      </c>
      <c r="AS31" s="373" t="s">
        <v>1390</v>
      </c>
    </row>
    <row r="32" spans="2:45" ht="15.75" customHeight="1" thickBot="1">
      <c r="B32" s="316" t="s">
        <v>648</v>
      </c>
      <c r="C32" s="316" t="s">
        <v>648</v>
      </c>
      <c r="G32" s="320" t="s">
        <v>649</v>
      </c>
      <c r="H32" s="103" t="s">
        <v>650</v>
      </c>
      <c r="M32" s="316" t="s">
        <v>651</v>
      </c>
      <c r="R32" s="96" t="s">
        <v>652</v>
      </c>
      <c r="S32" s="96"/>
      <c r="T32" s="96"/>
      <c r="U32" s="96"/>
      <c r="V32" s="96"/>
      <c r="W32" s="321" t="s">
        <v>653</v>
      </c>
      <c r="X32" s="96"/>
      <c r="Y32" s="350" t="s">
        <v>1332</v>
      </c>
      <c r="Z32" s="96"/>
      <c r="AA32" s="96"/>
      <c r="AB32" s="96" t="s">
        <v>648</v>
      </c>
      <c r="AC32" s="96" t="s">
        <v>648</v>
      </c>
      <c r="AD32" s="322" t="s">
        <v>654</v>
      </c>
      <c r="AE32" s="96"/>
      <c r="AF32" s="103" t="s">
        <v>423</v>
      </c>
      <c r="AI32" s="388" t="s">
        <v>1937</v>
      </c>
      <c r="AP32" s="368"/>
      <c r="AR32" s="374"/>
      <c r="AS32" s="375"/>
    </row>
    <row r="33" spans="2:45" ht="15.75" customHeight="1" thickBot="1">
      <c r="B33" s="316" t="s">
        <v>655</v>
      </c>
      <c r="C33" s="316" t="s">
        <v>655</v>
      </c>
      <c r="G33" s="320" t="s">
        <v>656</v>
      </c>
      <c r="H33" s="103" t="s">
        <v>657</v>
      </c>
      <c r="M33" s="316" t="s">
        <v>658</v>
      </c>
      <c r="R33" s="96" t="s">
        <v>659</v>
      </c>
      <c r="S33" s="96"/>
      <c r="T33" s="96"/>
      <c r="U33" s="96"/>
      <c r="V33" s="96"/>
      <c r="W33" s="321" t="s">
        <v>660</v>
      </c>
      <c r="X33" s="96"/>
      <c r="Y33" s="349" t="s">
        <v>1333</v>
      </c>
      <c r="Z33" s="96"/>
      <c r="AA33" s="96"/>
      <c r="AB33" s="96" t="s">
        <v>655</v>
      </c>
      <c r="AC33" s="96" t="s">
        <v>655</v>
      </c>
      <c r="AD33" s="322" t="s">
        <v>661</v>
      </c>
      <c r="AE33" s="96"/>
      <c r="AF33" s="103" t="s">
        <v>437</v>
      </c>
      <c r="AI33" s="388" t="s">
        <v>526</v>
      </c>
      <c r="AP33" s="368" t="str">
        <f t="shared" ref="AP33:AP43" si="1">_xlfn.CONCAT(AR33," - ", AS33)</f>
        <v>AGA - Evropské právo a mezinárodní právo veřejné</v>
      </c>
      <c r="AR33" s="372" t="s">
        <v>1391</v>
      </c>
      <c r="AS33" s="373" t="s">
        <v>1392</v>
      </c>
    </row>
    <row r="34" spans="2:45" ht="15.75" customHeight="1" thickBot="1">
      <c r="B34" s="316" t="s">
        <v>662</v>
      </c>
      <c r="C34" s="316" t="s">
        <v>662</v>
      </c>
      <c r="G34" s="320" t="s">
        <v>663</v>
      </c>
      <c r="H34" s="103" t="s">
        <v>664</v>
      </c>
      <c r="R34" s="96" t="s">
        <v>665</v>
      </c>
      <c r="S34" s="96"/>
      <c r="T34" s="96"/>
      <c r="U34" s="96"/>
      <c r="V34" s="96"/>
      <c r="W34" s="321" t="s">
        <v>666</v>
      </c>
      <c r="X34" s="96"/>
      <c r="Y34" s="349" t="s">
        <v>1334</v>
      </c>
      <c r="Z34" s="96"/>
      <c r="AA34" s="96"/>
      <c r="AB34" s="96" t="s">
        <v>662</v>
      </c>
      <c r="AC34" s="96" t="s">
        <v>662</v>
      </c>
      <c r="AD34" s="322" t="s">
        <v>667</v>
      </c>
      <c r="AE34" s="96"/>
      <c r="AF34" s="103" t="s">
        <v>403</v>
      </c>
      <c r="AI34" s="388" t="s">
        <v>1953</v>
      </c>
      <c r="AP34" s="368" t="str">
        <f t="shared" si="1"/>
        <v>AGB - Obchodní právo, živnostenské právo a finanční právo</v>
      </c>
      <c r="AR34" s="372" t="s">
        <v>1393</v>
      </c>
      <c r="AS34" s="373" t="s">
        <v>1394</v>
      </c>
    </row>
    <row r="35" spans="2:45" ht="15.75" customHeight="1" thickBot="1">
      <c r="B35" s="316" t="s">
        <v>668</v>
      </c>
      <c r="C35" s="316" t="s">
        <v>668</v>
      </c>
      <c r="G35" s="320" t="s">
        <v>669</v>
      </c>
      <c r="H35" s="103" t="s">
        <v>544</v>
      </c>
      <c r="R35" s="96" t="s">
        <v>670</v>
      </c>
      <c r="S35" s="96"/>
      <c r="T35" s="96"/>
      <c r="U35" s="96"/>
      <c r="V35" s="96"/>
      <c r="W35" s="321" t="s">
        <v>671</v>
      </c>
      <c r="X35" s="96"/>
      <c r="Y35" s="349" t="s">
        <v>1335</v>
      </c>
      <c r="Z35" s="96"/>
      <c r="AA35" s="96"/>
      <c r="AB35" s="96" t="s">
        <v>668</v>
      </c>
      <c r="AC35" s="96" t="s">
        <v>668</v>
      </c>
      <c r="AD35" s="322" t="s">
        <v>672</v>
      </c>
      <c r="AE35" s="96"/>
      <c r="AF35" s="103" t="s">
        <v>484</v>
      </c>
      <c r="AI35" s="103" t="s">
        <v>1952</v>
      </c>
      <c r="AP35" s="368" t="str">
        <f t="shared" si="1"/>
        <v>AGC - Občanské právo</v>
      </c>
      <c r="AR35" s="372" t="s">
        <v>1395</v>
      </c>
      <c r="AS35" s="373" t="s">
        <v>1396</v>
      </c>
    </row>
    <row r="36" spans="2:45" ht="15.75" customHeight="1" thickBot="1">
      <c r="B36" s="316" t="s">
        <v>673</v>
      </c>
      <c r="C36" s="316" t="s">
        <v>673</v>
      </c>
      <c r="G36" s="320" t="s">
        <v>674</v>
      </c>
      <c r="H36" s="103" t="s">
        <v>512</v>
      </c>
      <c r="R36" s="96" t="s">
        <v>675</v>
      </c>
      <c r="S36" s="96"/>
      <c r="T36" s="96"/>
      <c r="U36" s="96"/>
      <c r="V36" s="96"/>
      <c r="W36" s="321" t="s">
        <v>676</v>
      </c>
      <c r="X36" s="96"/>
      <c r="Y36" s="349" t="s">
        <v>1336</v>
      </c>
      <c r="Z36" s="96"/>
      <c r="AA36" s="96"/>
      <c r="AB36" s="96" t="s">
        <v>673</v>
      </c>
      <c r="AC36" s="96" t="s">
        <v>673</v>
      </c>
      <c r="AD36" s="322" t="s">
        <v>677</v>
      </c>
      <c r="AE36" s="96"/>
      <c r="AF36" s="103" t="s">
        <v>448</v>
      </c>
      <c r="AI36" s="103" t="s">
        <v>1951</v>
      </c>
      <c r="AP36" s="368" t="str">
        <f t="shared" si="1"/>
        <v>AGD - Ústavní právo a základní lidská práva</v>
      </c>
      <c r="AR36" s="372" t="s">
        <v>1397</v>
      </c>
      <c r="AS36" s="373" t="s">
        <v>1398</v>
      </c>
    </row>
    <row r="37" spans="2:45" ht="15.75" customHeight="1" thickBot="1">
      <c r="B37" s="316" t="s">
        <v>678</v>
      </c>
      <c r="C37" s="316" t="s">
        <v>678</v>
      </c>
      <c r="G37" s="320" t="s">
        <v>679</v>
      </c>
      <c r="H37" s="103" t="s">
        <v>403</v>
      </c>
      <c r="R37" s="96" t="s">
        <v>680</v>
      </c>
      <c r="S37" s="96"/>
      <c r="T37" s="96"/>
      <c r="U37" s="96"/>
      <c r="V37" s="96"/>
      <c r="W37" s="321" t="s">
        <v>681</v>
      </c>
      <c r="X37" s="96"/>
      <c r="Y37" s="349" t="s">
        <v>1337</v>
      </c>
      <c r="Z37" s="96"/>
      <c r="AA37" s="96"/>
      <c r="AB37" s="96" t="s">
        <v>678</v>
      </c>
      <c r="AC37" s="96" t="s">
        <v>678</v>
      </c>
      <c r="AD37" s="322" t="s">
        <v>682</v>
      </c>
      <c r="AE37" s="96"/>
      <c r="AF37" s="103" t="s">
        <v>459</v>
      </c>
      <c r="AI37" s="103" t="s">
        <v>600</v>
      </c>
      <c r="AP37" s="368" t="str">
        <f t="shared" si="1"/>
        <v>AGE - Trestní právo</v>
      </c>
      <c r="AR37" s="372" t="s">
        <v>1399</v>
      </c>
      <c r="AS37" s="373" t="s">
        <v>1400</v>
      </c>
    </row>
    <row r="38" spans="2:45" ht="15.75" customHeight="1" thickBot="1">
      <c r="B38" s="316" t="s">
        <v>683</v>
      </c>
      <c r="C38" s="316" t="s">
        <v>683</v>
      </c>
      <c r="G38" s="320" t="s">
        <v>684</v>
      </c>
      <c r="H38" s="103" t="s">
        <v>484</v>
      </c>
      <c r="K38" s="331" t="s">
        <v>685</v>
      </c>
      <c r="R38" s="96" t="s">
        <v>686</v>
      </c>
      <c r="S38" s="96"/>
      <c r="T38" s="96"/>
      <c r="U38" s="96"/>
      <c r="V38" s="96"/>
      <c r="W38" s="321" t="s">
        <v>687</v>
      </c>
      <c r="X38" s="96"/>
      <c r="Y38" s="349" t="s">
        <v>1338</v>
      </c>
      <c r="Z38" s="96"/>
      <c r="AA38" s="96"/>
      <c r="AB38" s="96" t="s">
        <v>683</v>
      </c>
      <c r="AC38" s="96" t="s">
        <v>683</v>
      </c>
      <c r="AD38" s="322" t="s">
        <v>688</v>
      </c>
      <c r="AE38" s="96"/>
      <c r="AF38" s="103" t="s">
        <v>512</v>
      </c>
      <c r="AI38" s="388" t="s">
        <v>608</v>
      </c>
      <c r="AP38" s="368" t="str">
        <f t="shared" si="1"/>
        <v>AGF - Správní právo</v>
      </c>
      <c r="AR38" s="372" t="s">
        <v>1401</v>
      </c>
      <c r="AS38" s="373" t="s">
        <v>1402</v>
      </c>
    </row>
    <row r="39" spans="2:45" ht="15.75" customHeight="1" thickBot="1">
      <c r="B39" s="316" t="s">
        <v>689</v>
      </c>
      <c r="C39" s="316" t="s">
        <v>689</v>
      </c>
      <c r="G39" s="320" t="s">
        <v>690</v>
      </c>
      <c r="H39" s="103" t="s">
        <v>691</v>
      </c>
      <c r="J39" s="329" t="s">
        <v>692</v>
      </c>
      <c r="K39" s="316">
        <f>IF('Finanční plán hl. uchazeče'!D49="Flat rate 25 %",('Finanční plán hl. uchazeče'!E61+'Finanční plán hl. uchazeče'!E63+'Finanční plán hl. uchazeče'!E64)*0.25,1E+21)</f>
        <v>1E+21</v>
      </c>
      <c r="L39" s="1">
        <f>IF('Finanční plán hl. uchazeče'!D49="Flat rate 25 %",('Finanční plán hl. uchazeče'!F61+'Finanční plán hl. uchazeče'!F63+'Finanční plán hl. uchazeče'!F64)*0.25,1E+21)</f>
        <v>1E+21</v>
      </c>
      <c r="M39" s="1">
        <f>IF('Finanční plán hl. uchazeče'!D49="Flat rate 25 %",('Finanční plán hl. uchazeče'!G61+'Finanční plán hl. uchazeče'!G63+'Finanční plán hl. uchazeče'!G64)*0.25,1E+21)</f>
        <v>1E+21</v>
      </c>
      <c r="N39" s="316">
        <f>IF('Finanční plán hl. uchazeče'!D49="Flat rate 25 %",('Finanční plán hl. uchazeče'!H61+'Finanční plán hl. uchazeče'!H63+'Finanční plán hl. uchazeče'!H64)*0.25,1E+21)</f>
        <v>1E+21</v>
      </c>
      <c r="R39" s="96" t="s">
        <v>693</v>
      </c>
      <c r="S39" s="96"/>
      <c r="T39" s="96"/>
      <c r="U39" s="96"/>
      <c r="V39" s="96"/>
      <c r="W39" s="321" t="s">
        <v>694</v>
      </c>
      <c r="X39" s="96"/>
      <c r="Y39" s="349" t="s">
        <v>1339</v>
      </c>
      <c r="Z39" s="96"/>
      <c r="AA39" s="96"/>
      <c r="AB39" s="96" t="s">
        <v>689</v>
      </c>
      <c r="AC39" s="97" t="s">
        <v>689</v>
      </c>
      <c r="AD39" s="332" t="s">
        <v>695</v>
      </c>
      <c r="AE39" s="96"/>
      <c r="AF39" s="103"/>
      <c r="AI39" s="388" t="s">
        <v>615</v>
      </c>
      <c r="AP39" s="368" t="str">
        <f t="shared" si="1"/>
        <v>AGG - Právo životního prostředí</v>
      </c>
      <c r="AR39" s="372" t="s">
        <v>1403</v>
      </c>
      <c r="AS39" s="373" t="s">
        <v>1404</v>
      </c>
    </row>
    <row r="40" spans="2:45" ht="15.75" customHeight="1" thickBot="1">
      <c r="B40" s="316" t="s">
        <v>696</v>
      </c>
      <c r="C40" s="316" t="s">
        <v>696</v>
      </c>
      <c r="G40" s="320" t="s">
        <v>697</v>
      </c>
      <c r="H40" s="103" t="s">
        <v>572</v>
      </c>
      <c r="J40" s="329" t="s">
        <v>698</v>
      </c>
      <c r="K40" s="316">
        <f>IF('Finanční plán d. účastníka 1'!D49="Flat rate 25 %",('Finanční plán d. účastníka 1'!E61+'Finanční plán d. účastníka 1'!E63+'Finanční plán d. účastníka 1'!E64)*0.25,100000000000000000)</f>
        <v>1E+17</v>
      </c>
      <c r="L40" s="1">
        <f>IF('Finanční plán d. účastníka 1'!D49="Flat rate 25 %",('Finanční plán d. účastníka 1'!F61+'Finanční plán d. účastníka 1'!F63+'Finanční plán d. účastníka 1'!F64)*0.25,100000000000000000)</f>
        <v>1E+17</v>
      </c>
      <c r="M40" s="1">
        <f>IF('Finanční plán d. účastníka 1'!D49="Flat rate 25 %",('Finanční plán d. účastníka 1'!G61+'Finanční plán d. účastníka 1'!G63+'Finanční plán d. účastníka 1'!G64)*0.25,100000000000000000)</f>
        <v>1E+17</v>
      </c>
      <c r="N40" s="316">
        <f>IF('Finanční plán d. účastníka 1'!D49="Flat rate 25 %",('Finanční plán d. účastníka 1'!H61+'Finanční plán d. účastníka 1'!H63+'Finanční plán d. účastníka 1'!H64)*0.25,100000000000000000)</f>
        <v>1E+17</v>
      </c>
      <c r="R40" s="96" t="s">
        <v>699</v>
      </c>
      <c r="S40" s="96"/>
      <c r="T40" s="96"/>
      <c r="U40" s="96"/>
      <c r="V40" s="96"/>
      <c r="W40" s="321" t="s">
        <v>700</v>
      </c>
      <c r="X40" s="96"/>
      <c r="Y40" s="349" t="s">
        <v>1340</v>
      </c>
      <c r="Z40" s="96"/>
      <c r="AA40" s="96"/>
      <c r="AB40" s="96" t="s">
        <v>696</v>
      </c>
      <c r="AC40" s="96" t="s">
        <v>696</v>
      </c>
      <c r="AD40" s="322" t="s">
        <v>701</v>
      </c>
      <c r="AE40" s="96"/>
      <c r="AF40" s="103"/>
      <c r="AI40" s="103" t="s">
        <v>1950</v>
      </c>
      <c r="AP40" s="368" t="str">
        <f t="shared" si="1"/>
        <v>AGH - Pracovní právo a právo sociálního zabezpečení</v>
      </c>
      <c r="AR40" s="372" t="s">
        <v>1405</v>
      </c>
      <c r="AS40" s="373" t="s">
        <v>1406</v>
      </c>
    </row>
    <row r="41" spans="2:45" ht="15.75" customHeight="1" thickBot="1">
      <c r="B41" s="316" t="s">
        <v>702</v>
      </c>
      <c r="C41" s="316" t="s">
        <v>702</v>
      </c>
      <c r="G41" s="320" t="s">
        <v>703</v>
      </c>
      <c r="H41" s="103" t="s">
        <v>704</v>
      </c>
      <c r="J41" s="329" t="s">
        <v>705</v>
      </c>
      <c r="K41" s="316">
        <f>IF('Finanční plán d. účastníka 2'!D49="Flat rate 25 %",('Finanční plán d. účastníka 2'!E61+'Finanční plán d. účastníka 2'!E63+'Finanční plán d. účastníka 2'!E64)*0.25,100000000000000000)</f>
        <v>1E+17</v>
      </c>
      <c r="L41" s="1">
        <f>IF('Finanční plán d. účastníka 2'!D49="Flat rate 25 %",('Finanční plán d. účastníka 2'!F61+'Finanční plán d. účastníka 2'!F63+'Finanční plán d. účastníka 2'!F64)*0.25,100000000000000000)</f>
        <v>1E+17</v>
      </c>
      <c r="M41" s="1">
        <f>IF('Finanční plán d. účastníka 2'!D49="Flat rate 25 %",('Finanční plán d. účastníka 2'!G61+'Finanční plán d. účastníka 2'!G63+'Finanční plán d. účastníka 2'!G64)*0.25,100000000000000000)</f>
        <v>1E+17</v>
      </c>
      <c r="N41" s="316">
        <f>IF('Finanční plán d. účastníka 2'!D49="Flat rate 25 %",('Finanční plán d. účastníka 2'!H61+'Finanční plán d. účastníka 2'!H63+'Finanční plán d. účastníka 2'!H64)*0.25,100000000000000000)</f>
        <v>1E+17</v>
      </c>
      <c r="R41" s="96" t="s">
        <v>706</v>
      </c>
      <c r="S41" s="96"/>
      <c r="T41" s="96"/>
      <c r="U41" s="96"/>
      <c r="V41" s="96"/>
      <c r="W41" s="321" t="s">
        <v>707</v>
      </c>
      <c r="X41" s="96"/>
      <c r="Y41" s="96"/>
      <c r="Z41" s="96"/>
      <c r="AA41" s="96"/>
      <c r="AB41" s="96" t="s">
        <v>702</v>
      </c>
      <c r="AC41" s="96" t="s">
        <v>702</v>
      </c>
      <c r="AD41" s="322" t="s">
        <v>708</v>
      </c>
      <c r="AE41" s="96"/>
      <c r="AF41" s="96"/>
      <c r="AI41" s="103" t="s">
        <v>592</v>
      </c>
      <c r="AP41" s="368" t="str">
        <f t="shared" si="1"/>
        <v>AGI - Autorské právo a práva průmyslového vlastnictví</v>
      </c>
      <c r="AR41" s="372" t="s">
        <v>1407</v>
      </c>
      <c r="AS41" s="376" t="s">
        <v>1408</v>
      </c>
    </row>
    <row r="42" spans="2:45" ht="15.75" customHeight="1" thickBot="1">
      <c r="B42" s="316" t="s">
        <v>709</v>
      </c>
      <c r="C42" s="316" t="s">
        <v>709</v>
      </c>
      <c r="G42" s="320" t="s">
        <v>710</v>
      </c>
      <c r="H42" s="103" t="s">
        <v>448</v>
      </c>
      <c r="R42" s="96" t="s">
        <v>711</v>
      </c>
      <c r="S42" s="96"/>
      <c r="T42" s="96"/>
      <c r="U42" s="96"/>
      <c r="V42" s="96"/>
      <c r="W42" s="321" t="s">
        <v>712</v>
      </c>
      <c r="X42" s="96"/>
      <c r="Y42" s="96"/>
      <c r="Z42" s="96"/>
      <c r="AA42" s="96"/>
      <c r="AB42" s="96" t="s">
        <v>709</v>
      </c>
      <c r="AC42" s="96" t="s">
        <v>709</v>
      </c>
      <c r="AD42" s="322" t="s">
        <v>713</v>
      </c>
      <c r="AE42" s="96"/>
      <c r="AF42" s="96"/>
      <c r="AI42" s="388"/>
      <c r="AP42" s="368" t="str">
        <f t="shared" si="1"/>
        <v>AGJ - Právo v oblasti nových technologií (ICT) a kyberprostoru</v>
      </c>
      <c r="AR42" s="372" t="s">
        <v>1409</v>
      </c>
      <c r="AS42" s="376" t="s">
        <v>1410</v>
      </c>
    </row>
    <row r="43" spans="2:45" ht="15.75" customHeight="1" thickBot="1">
      <c r="B43" s="316" t="s">
        <v>714</v>
      </c>
      <c r="C43" s="316" t="s">
        <v>714</v>
      </c>
      <c r="G43" s="320" t="s">
        <v>715</v>
      </c>
      <c r="H43" s="103" t="s">
        <v>459</v>
      </c>
      <c r="R43" s="96" t="s">
        <v>716</v>
      </c>
      <c r="S43" s="96"/>
      <c r="T43" s="96"/>
      <c r="U43" s="96"/>
      <c r="V43" s="96"/>
      <c r="W43" s="321" t="s">
        <v>717</v>
      </c>
      <c r="X43" s="96"/>
      <c r="Y43" s="96"/>
      <c r="Z43" s="96"/>
      <c r="AA43" s="96"/>
      <c r="AB43" s="96" t="s">
        <v>714</v>
      </c>
      <c r="AC43" s="96" t="s">
        <v>714</v>
      </c>
      <c r="AD43" s="322" t="s">
        <v>718</v>
      </c>
      <c r="AE43" s="96"/>
      <c r="AF43" s="317" t="s">
        <v>719</v>
      </c>
      <c r="AI43" s="388"/>
      <c r="AP43" s="368" t="str">
        <f t="shared" si="1"/>
        <v>AGK - Jiné právní disciplíny</v>
      </c>
      <c r="AR43" s="372" t="s">
        <v>1411</v>
      </c>
      <c r="AS43" s="373" t="s">
        <v>1412</v>
      </c>
    </row>
    <row r="44" spans="2:45" ht="15.75" customHeight="1" thickBot="1">
      <c r="B44" s="316" t="s">
        <v>720</v>
      </c>
      <c r="C44" s="316" t="s">
        <v>720</v>
      </c>
      <c r="G44" s="320" t="s">
        <v>721</v>
      </c>
      <c r="H44" s="103" t="s">
        <v>467</v>
      </c>
      <c r="R44" s="96" t="s">
        <v>722</v>
      </c>
      <c r="S44" s="96"/>
      <c r="T44" s="96"/>
      <c r="U44" s="96"/>
      <c r="V44" s="96"/>
      <c r="W44" s="321" t="s">
        <v>723</v>
      </c>
      <c r="X44" s="96"/>
      <c r="Y44" s="96"/>
      <c r="Z44" s="96"/>
      <c r="AA44" s="96"/>
      <c r="AB44" s="96" t="s">
        <v>720</v>
      </c>
      <c r="AC44" s="96" t="s">
        <v>720</v>
      </c>
      <c r="AD44" s="322" t="s">
        <v>724</v>
      </c>
      <c r="AE44" s="96"/>
      <c r="AF44" s="385" t="s">
        <v>1928</v>
      </c>
      <c r="AI44" s="388"/>
      <c r="AP44" s="368"/>
      <c r="AR44" s="374"/>
      <c r="AS44" s="375"/>
    </row>
    <row r="45" spans="2:45" ht="15.75" customHeight="1" thickBot="1">
      <c r="B45" s="316" t="s">
        <v>725</v>
      </c>
      <c r="C45" s="316" t="s">
        <v>725</v>
      </c>
      <c r="G45" s="320" t="s">
        <v>726</v>
      </c>
      <c r="H45" s="103" t="s">
        <v>476</v>
      </c>
      <c r="R45" s="96" t="s">
        <v>727</v>
      </c>
      <c r="S45" s="96"/>
      <c r="T45" s="96"/>
      <c r="U45" s="96"/>
      <c r="V45" s="96"/>
      <c r="W45" s="321" t="s">
        <v>728</v>
      </c>
      <c r="X45" s="96"/>
      <c r="Y45" s="96"/>
      <c r="Z45" s="96"/>
      <c r="AA45" s="96"/>
      <c r="AB45" s="96" t="s">
        <v>725</v>
      </c>
      <c r="AC45" s="96" t="s">
        <v>725</v>
      </c>
      <c r="AD45" s="322" t="s">
        <v>729</v>
      </c>
      <c r="AE45" s="96"/>
      <c r="AF45" s="96"/>
      <c r="AI45" s="388"/>
      <c r="AP45" s="368" t="str">
        <f t="shared" ref="AP45:AP54" si="2">_xlfn.CONCAT(AR45," - ", AS45)</f>
        <v>AHA - Behaviorální ekonomie</v>
      </c>
      <c r="AR45" s="372" t="s">
        <v>1413</v>
      </c>
      <c r="AS45" s="373" t="s">
        <v>1414</v>
      </c>
    </row>
    <row r="46" spans="2:45" ht="15.75" customHeight="1" thickBot="1">
      <c r="B46" s="316" t="s">
        <v>730</v>
      </c>
      <c r="C46" s="316" t="s">
        <v>730</v>
      </c>
      <c r="G46" s="320" t="s">
        <v>731</v>
      </c>
      <c r="R46" s="96" t="s">
        <v>732</v>
      </c>
      <c r="S46" s="96"/>
      <c r="T46" s="96"/>
      <c r="U46" s="96"/>
      <c r="V46" s="96"/>
      <c r="W46" s="321" t="s">
        <v>733</v>
      </c>
      <c r="X46" s="96"/>
      <c r="Y46" s="96"/>
      <c r="Z46" s="96"/>
      <c r="AA46" s="96"/>
      <c r="AB46" s="96" t="s">
        <v>730</v>
      </c>
      <c r="AC46" s="96" t="s">
        <v>730</v>
      </c>
      <c r="AD46" s="322" t="s">
        <v>734</v>
      </c>
      <c r="AE46" s="96"/>
      <c r="AF46" s="96"/>
      <c r="AI46" s="388"/>
      <c r="AP46" s="368" t="str">
        <f t="shared" si="2"/>
        <v>AHB - Cestovní ruch a hotelnictví</v>
      </c>
      <c r="AR46" s="372" t="s">
        <v>1415</v>
      </c>
      <c r="AS46" s="373" t="s">
        <v>1416</v>
      </c>
    </row>
    <row r="47" spans="2:45" ht="15.75" customHeight="1" thickBot="1">
      <c r="B47" s="316" t="s">
        <v>735</v>
      </c>
      <c r="C47" s="316" t="s">
        <v>735</v>
      </c>
      <c r="G47" s="320" t="s">
        <v>736</v>
      </c>
      <c r="R47" s="96" t="s">
        <v>737</v>
      </c>
      <c r="S47" s="96"/>
      <c r="T47" s="96"/>
      <c r="U47" s="96"/>
      <c r="V47" s="96"/>
      <c r="W47" s="321" t="s">
        <v>738</v>
      </c>
      <c r="X47" s="96"/>
      <c r="Y47" s="96"/>
      <c r="Z47" s="96"/>
      <c r="AA47" s="96"/>
      <c r="AB47" s="96" t="s">
        <v>735</v>
      </c>
      <c r="AC47" s="96" t="s">
        <v>735</v>
      </c>
      <c r="AD47" s="322" t="s">
        <v>739</v>
      </c>
      <c r="AE47" s="96"/>
      <c r="AF47" s="96"/>
      <c r="AI47" s="388"/>
      <c r="AP47" s="368" t="str">
        <f t="shared" si="2"/>
        <v>AHC - Ekonometrie</v>
      </c>
      <c r="AR47" s="372" t="s">
        <v>1417</v>
      </c>
      <c r="AS47" s="373" t="s">
        <v>1418</v>
      </c>
    </row>
    <row r="48" spans="2:45" ht="15.75" customHeight="1" thickBot="1">
      <c r="B48" s="316" t="s">
        <v>740</v>
      </c>
      <c r="C48" s="316" t="s">
        <v>740</v>
      </c>
      <c r="G48" s="320" t="s">
        <v>741</v>
      </c>
      <c r="R48" s="96" t="s">
        <v>742</v>
      </c>
      <c r="S48" s="96"/>
      <c r="T48" s="96"/>
      <c r="U48" s="96"/>
      <c r="V48" s="96"/>
      <c r="W48" s="321" t="s">
        <v>743</v>
      </c>
      <c r="X48" s="96"/>
      <c r="Y48" s="96"/>
      <c r="Z48" s="96"/>
      <c r="AA48" s="96"/>
      <c r="AB48" s="96" t="s">
        <v>740</v>
      </c>
      <c r="AC48" s="96" t="s">
        <v>740</v>
      </c>
      <c r="AD48" s="322" t="s">
        <v>744</v>
      </c>
      <c r="AE48" s="96"/>
      <c r="AF48" s="96"/>
      <c r="AI48" s="103"/>
      <c r="AP48" s="368" t="str">
        <f t="shared" si="2"/>
        <v>AHD - Finance, bankovnictví, účetnictví, daňová politika</v>
      </c>
      <c r="AR48" s="372" t="s">
        <v>1419</v>
      </c>
      <c r="AS48" s="373" t="s">
        <v>1420</v>
      </c>
    </row>
    <row r="49" spans="2:45" ht="15.75" customHeight="1" thickBot="1">
      <c r="B49" s="316" t="s">
        <v>745</v>
      </c>
      <c r="C49" s="316" t="s">
        <v>745</v>
      </c>
      <c r="G49" s="320" t="s">
        <v>746</v>
      </c>
      <c r="R49" s="96" t="s">
        <v>747</v>
      </c>
      <c r="S49" s="96"/>
      <c r="T49" s="96"/>
      <c r="U49" s="96"/>
      <c r="V49" s="96"/>
      <c r="W49" s="321" t="s">
        <v>748</v>
      </c>
      <c r="X49" s="96"/>
      <c r="Y49" s="96"/>
      <c r="Z49" s="96"/>
      <c r="AA49" s="96"/>
      <c r="AB49" s="96" t="s">
        <v>745</v>
      </c>
      <c r="AC49" s="96" t="s">
        <v>745</v>
      </c>
      <c r="AD49" s="322" t="s">
        <v>749</v>
      </c>
      <c r="AE49" s="96"/>
      <c r="AF49" s="96"/>
      <c r="AI49" s="388"/>
      <c r="AP49" s="368" t="str">
        <f t="shared" si="2"/>
        <v>AHE - Makroekonomie a národní hospodářství</v>
      </c>
      <c r="AR49" s="372" t="s">
        <v>1421</v>
      </c>
      <c r="AS49" s="373" t="s">
        <v>1422</v>
      </c>
    </row>
    <row r="50" spans="2:45" ht="15.75" customHeight="1" thickBot="1">
      <c r="B50" s="316" t="s">
        <v>750</v>
      </c>
      <c r="C50" s="316" t="s">
        <v>750</v>
      </c>
      <c r="G50" s="320" t="s">
        <v>751</v>
      </c>
      <c r="R50" s="96" t="s">
        <v>752</v>
      </c>
      <c r="S50" s="96"/>
      <c r="T50" s="96"/>
      <c r="U50" s="96"/>
      <c r="V50" s="96"/>
      <c r="W50" s="321" t="s">
        <v>753</v>
      </c>
      <c r="X50" s="96"/>
      <c r="Y50" s="96"/>
      <c r="Z50" s="96"/>
      <c r="AA50" s="96"/>
      <c r="AB50" s="96" t="s">
        <v>750</v>
      </c>
      <c r="AC50" s="96" t="s">
        <v>750</v>
      </c>
      <c r="AD50" s="322" t="s">
        <v>754</v>
      </c>
      <c r="AE50" s="96"/>
      <c r="AF50" s="96"/>
      <c r="AP50" s="368" t="str">
        <f t="shared" si="2"/>
        <v>AHF - Mikroekonomie</v>
      </c>
      <c r="AR50" s="372" t="s">
        <v>1423</v>
      </c>
      <c r="AS50" s="373" t="s">
        <v>1424</v>
      </c>
    </row>
    <row r="51" spans="2:45" ht="15.75" customHeight="1" thickBot="1">
      <c r="B51" s="316" t="s">
        <v>755</v>
      </c>
      <c r="C51" s="316" t="s">
        <v>755</v>
      </c>
      <c r="G51" s="320" t="s">
        <v>756</v>
      </c>
      <c r="R51" s="96" t="s">
        <v>757</v>
      </c>
      <c r="S51" s="96"/>
      <c r="T51" s="96"/>
      <c r="U51" s="96"/>
      <c r="V51" s="96"/>
      <c r="W51" s="321" t="s">
        <v>758</v>
      </c>
      <c r="X51" s="96"/>
      <c r="Y51" s="96"/>
      <c r="Z51" s="96"/>
      <c r="AA51" s="96"/>
      <c r="AB51" s="96" t="s">
        <v>755</v>
      </c>
      <c r="AC51" s="96" t="s">
        <v>755</v>
      </c>
      <c r="AD51" s="322" t="s">
        <v>758</v>
      </c>
      <c r="AE51" s="96"/>
      <c r="AF51" s="96"/>
      <c r="AP51" s="368" t="str">
        <f t="shared" si="2"/>
        <v>AHG - Podniková ekonomika</v>
      </c>
      <c r="AR51" s="372" t="s">
        <v>1425</v>
      </c>
      <c r="AS51" s="373" t="s">
        <v>1426</v>
      </c>
    </row>
    <row r="52" spans="2:45" ht="15.75" customHeight="1" thickBot="1">
      <c r="B52" s="316" t="s">
        <v>759</v>
      </c>
      <c r="C52" s="316" t="s">
        <v>759</v>
      </c>
      <c r="G52" s="320" t="s">
        <v>760</v>
      </c>
      <c r="R52" s="96" t="s">
        <v>411</v>
      </c>
      <c r="S52" s="96"/>
      <c r="T52" s="96"/>
      <c r="U52" s="96"/>
      <c r="V52" s="96"/>
      <c r="W52" s="321" t="s">
        <v>761</v>
      </c>
      <c r="X52" s="96"/>
      <c r="Y52" s="96"/>
      <c r="Z52" s="96"/>
      <c r="AA52" s="96"/>
      <c r="AB52" s="96" t="s">
        <v>759</v>
      </c>
      <c r="AC52" s="96" t="s">
        <v>759</v>
      </c>
      <c r="AD52" s="322" t="s">
        <v>761</v>
      </c>
      <c r="AE52" s="96"/>
      <c r="AF52" s="96"/>
      <c r="AI52" s="388"/>
      <c r="AP52" s="368" t="str">
        <f t="shared" si="2"/>
        <v>AHI - Cirkulární ekonomika</v>
      </c>
      <c r="AR52" s="372" t="s">
        <v>1427</v>
      </c>
      <c r="AS52" s="373" t="s">
        <v>1428</v>
      </c>
    </row>
    <row r="53" spans="2:45" ht="15.75" customHeight="1" thickBot="1">
      <c r="B53" s="316" t="s">
        <v>762</v>
      </c>
      <c r="C53" s="316" t="s">
        <v>762</v>
      </c>
      <c r="G53" s="320" t="s">
        <v>763</v>
      </c>
      <c r="R53" s="96" t="s">
        <v>764</v>
      </c>
      <c r="S53" s="96"/>
      <c r="T53" s="96"/>
      <c r="U53" s="96"/>
      <c r="V53" s="96"/>
      <c r="W53" s="321" t="s">
        <v>765</v>
      </c>
      <c r="X53" s="96"/>
      <c r="Y53" s="96"/>
      <c r="Z53" s="96"/>
      <c r="AA53" s="96"/>
      <c r="AB53" s="96" t="s">
        <v>762</v>
      </c>
      <c r="AC53" s="96" t="s">
        <v>762</v>
      </c>
      <c r="AD53" s="322" t="s">
        <v>766</v>
      </c>
      <c r="AE53" s="96"/>
      <c r="AF53" s="96"/>
      <c r="AI53" s="388"/>
      <c r="AP53" s="368" t="str">
        <f t="shared" si="2"/>
        <v>AHJ - Ekonomika veřejného sektoru</v>
      </c>
      <c r="AR53" s="372" t="s">
        <v>1429</v>
      </c>
      <c r="AS53" s="373" t="s">
        <v>1430</v>
      </c>
    </row>
    <row r="54" spans="2:45" ht="15.75" customHeight="1" thickBot="1">
      <c r="B54" s="316" t="s">
        <v>767</v>
      </c>
      <c r="C54" s="316" t="s">
        <v>767</v>
      </c>
      <c r="G54" s="320" t="s">
        <v>768</v>
      </c>
      <c r="R54" s="96" t="s">
        <v>769</v>
      </c>
      <c r="S54" s="96"/>
      <c r="T54" s="96"/>
      <c r="U54" s="96"/>
      <c r="V54" s="96"/>
      <c r="W54" s="321" t="s">
        <v>770</v>
      </c>
      <c r="X54" s="96"/>
      <c r="Y54" s="96"/>
      <c r="Z54" s="96"/>
      <c r="AA54" s="96"/>
      <c r="AB54" s="96" t="s">
        <v>767</v>
      </c>
      <c r="AC54" s="96" t="s">
        <v>767</v>
      </c>
      <c r="AD54" s="322" t="s">
        <v>771</v>
      </c>
      <c r="AE54" s="96"/>
      <c r="AF54" s="96"/>
      <c r="AP54" s="368" t="str">
        <f t="shared" si="2"/>
        <v>AHK - Operační analýza a matematické metody</v>
      </c>
      <c r="AR54" s="372" t="s">
        <v>1431</v>
      </c>
      <c r="AS54" s="373" t="s">
        <v>1432</v>
      </c>
    </row>
    <row r="55" spans="2:45" ht="15.75" customHeight="1" thickBot="1">
      <c r="B55" s="316" t="s">
        <v>772</v>
      </c>
      <c r="C55" s="316" t="s">
        <v>772</v>
      </c>
      <c r="G55" s="320" t="s">
        <v>773</v>
      </c>
      <c r="R55" s="96" t="s">
        <v>774</v>
      </c>
      <c r="S55" s="96"/>
      <c r="T55" s="96"/>
      <c r="U55" s="96"/>
      <c r="V55" s="96"/>
      <c r="W55" s="321" t="s">
        <v>775</v>
      </c>
      <c r="X55" s="96"/>
      <c r="Y55" s="96"/>
      <c r="Z55" s="96"/>
      <c r="AA55" s="96"/>
      <c r="AB55" s="96" t="s">
        <v>772</v>
      </c>
      <c r="AC55" s="96" t="s">
        <v>772</v>
      </c>
      <c r="AD55" s="322" t="s">
        <v>776</v>
      </c>
      <c r="AE55" s="96"/>
      <c r="AF55" s="96"/>
      <c r="AP55" s="368"/>
      <c r="AR55" s="374"/>
      <c r="AS55" s="375"/>
    </row>
    <row r="56" spans="2:45" ht="15.75" customHeight="1" thickBot="1">
      <c r="B56" s="316" t="s">
        <v>777</v>
      </c>
      <c r="C56" s="316" t="s">
        <v>777</v>
      </c>
      <c r="G56" s="320" t="s">
        <v>778</v>
      </c>
      <c r="R56" s="96" t="s">
        <v>779</v>
      </c>
      <c r="S56" s="96"/>
      <c r="T56" s="96"/>
      <c r="U56" s="96"/>
      <c r="V56" s="96"/>
      <c r="W56" s="321" t="s">
        <v>780</v>
      </c>
      <c r="X56" s="96"/>
      <c r="Y56" s="96"/>
      <c r="Z56" s="96"/>
      <c r="AA56" s="96"/>
      <c r="AB56" s="96" t="s">
        <v>777</v>
      </c>
      <c r="AC56" s="96" t="s">
        <v>777</v>
      </c>
      <c r="AD56" s="322" t="s">
        <v>781</v>
      </c>
      <c r="AE56" s="96"/>
      <c r="AF56" s="96"/>
      <c r="AP56" s="368" t="str">
        <f t="shared" ref="AP56:AP62" si="3">_xlfn.CONCAT(AR56," - ", AS56)</f>
        <v>AIA - Filologie</v>
      </c>
      <c r="AR56" s="372" t="s">
        <v>1433</v>
      </c>
      <c r="AS56" s="373" t="s">
        <v>1434</v>
      </c>
    </row>
    <row r="57" spans="2:45" ht="15.75" customHeight="1" thickBot="1">
      <c r="B57" s="316" t="s">
        <v>782</v>
      </c>
      <c r="C57" s="316" t="s">
        <v>782</v>
      </c>
      <c r="G57" s="320" t="s">
        <v>783</v>
      </c>
      <c r="R57" s="96" t="s">
        <v>784</v>
      </c>
      <c r="S57" s="96"/>
      <c r="T57" s="96"/>
      <c r="U57" s="96"/>
      <c r="V57" s="96"/>
      <c r="W57" s="321" t="s">
        <v>785</v>
      </c>
      <c r="X57" s="96"/>
      <c r="Y57" s="96"/>
      <c r="Z57" s="96"/>
      <c r="AA57" s="96"/>
      <c r="AB57" s="96" t="s">
        <v>782</v>
      </c>
      <c r="AC57" s="96" t="s">
        <v>782</v>
      </c>
      <c r="AD57" s="322" t="s">
        <v>786</v>
      </c>
      <c r="AE57" s="96"/>
      <c r="AF57" s="96"/>
      <c r="AP57" s="368" t="str">
        <f t="shared" si="3"/>
        <v>AIB - Fonetika a fonologie</v>
      </c>
      <c r="AR57" s="372" t="s">
        <v>1435</v>
      </c>
      <c r="AS57" s="373" t="s">
        <v>1436</v>
      </c>
    </row>
    <row r="58" spans="2:45" ht="15.75" customHeight="1" thickBot="1">
      <c r="B58" s="316" t="s">
        <v>787</v>
      </c>
      <c r="C58" s="316" t="s">
        <v>787</v>
      </c>
      <c r="G58" s="320" t="s">
        <v>788</v>
      </c>
      <c r="R58" s="96" t="s">
        <v>789</v>
      </c>
      <c r="S58" s="96"/>
      <c r="T58" s="96"/>
      <c r="U58" s="96"/>
      <c r="V58" s="96"/>
      <c r="W58" s="321" t="s">
        <v>790</v>
      </c>
      <c r="X58" s="96"/>
      <c r="Y58" s="96"/>
      <c r="Z58" s="96"/>
      <c r="AA58" s="96"/>
      <c r="AB58" s="96" t="s">
        <v>787</v>
      </c>
      <c r="AC58" s="96" t="s">
        <v>787</v>
      </c>
      <c r="AD58" s="322" t="s">
        <v>791</v>
      </c>
      <c r="AE58" s="96"/>
      <c r="AF58" s="96"/>
      <c r="AP58" s="368" t="str">
        <f t="shared" si="3"/>
        <v>AIC - Forenzní lingvistika</v>
      </c>
      <c r="AR58" s="372" t="s">
        <v>1437</v>
      </c>
      <c r="AS58" s="373" t="s">
        <v>1438</v>
      </c>
    </row>
    <row r="59" spans="2:45" ht="15.75" customHeight="1" thickBot="1">
      <c r="B59" s="316" t="s">
        <v>792</v>
      </c>
      <c r="C59" s="316" t="s">
        <v>792</v>
      </c>
      <c r="G59" s="320" t="s">
        <v>793</v>
      </c>
      <c r="R59" s="96" t="s">
        <v>794</v>
      </c>
      <c r="S59" s="96"/>
      <c r="T59" s="96"/>
      <c r="U59" s="96"/>
      <c r="V59" s="96"/>
      <c r="W59" s="321" t="s">
        <v>795</v>
      </c>
      <c r="X59" s="96"/>
      <c r="Y59" s="96"/>
      <c r="Z59" s="96"/>
      <c r="AA59" s="96"/>
      <c r="AB59" s="96" t="s">
        <v>792</v>
      </c>
      <c r="AC59" s="96" t="s">
        <v>792</v>
      </c>
      <c r="AD59" s="322" t="s">
        <v>796</v>
      </c>
      <c r="AE59" s="96"/>
      <c r="AF59" s="96"/>
      <c r="AP59" s="368" t="str">
        <f t="shared" si="3"/>
        <v>AID - Počítačová a korpusová lingvistika</v>
      </c>
      <c r="AR59" s="372" t="s">
        <v>1439</v>
      </c>
      <c r="AS59" s="373" t="s">
        <v>1440</v>
      </c>
    </row>
    <row r="60" spans="2:45" ht="15.75" customHeight="1" thickBot="1">
      <c r="B60" s="316" t="s">
        <v>797</v>
      </c>
      <c r="C60" s="316" t="s">
        <v>797</v>
      </c>
      <c r="G60" s="320" t="s">
        <v>798</v>
      </c>
      <c r="R60" s="96" t="s">
        <v>799</v>
      </c>
      <c r="S60" s="96"/>
      <c r="T60" s="96"/>
      <c r="U60" s="96"/>
      <c r="V60" s="96"/>
      <c r="W60" s="321" t="s">
        <v>800</v>
      </c>
      <c r="X60" s="96"/>
      <c r="Y60" s="96"/>
      <c r="Z60" s="96"/>
      <c r="AA60" s="96"/>
      <c r="AB60" s="96" t="s">
        <v>797</v>
      </c>
      <c r="AC60" s="96" t="s">
        <v>797</v>
      </c>
      <c r="AD60" s="322" t="s">
        <v>801</v>
      </c>
      <c r="AE60" s="96"/>
      <c r="AF60" s="96"/>
      <c r="AP60" s="368" t="str">
        <f t="shared" si="3"/>
        <v>AIE - Překladatelství a translatologie</v>
      </c>
      <c r="AR60" s="372" t="s">
        <v>1441</v>
      </c>
      <c r="AS60" s="373" t="s">
        <v>1442</v>
      </c>
    </row>
    <row r="61" spans="2:45" ht="15.75" customHeight="1" thickBot="1">
      <c r="B61" s="316" t="s">
        <v>802</v>
      </c>
      <c r="C61" s="316" t="s">
        <v>802</v>
      </c>
      <c r="G61" s="320" t="s">
        <v>803</v>
      </c>
      <c r="R61" s="96" t="s">
        <v>804</v>
      </c>
      <c r="S61" s="96"/>
      <c r="T61" s="96"/>
      <c r="U61" s="96"/>
      <c r="V61" s="96"/>
      <c r="W61" s="321" t="s">
        <v>805</v>
      </c>
      <c r="X61" s="96"/>
      <c r="Y61" s="96"/>
      <c r="Z61" s="96"/>
      <c r="AA61" s="96"/>
      <c r="AB61" s="96" t="s">
        <v>802</v>
      </c>
      <c r="AC61" s="96" t="s">
        <v>802</v>
      </c>
      <c r="AD61" s="322" t="s">
        <v>806</v>
      </c>
      <c r="AE61" s="96"/>
      <c r="AF61" s="96"/>
      <c r="AP61" s="368" t="str">
        <f t="shared" si="3"/>
        <v>AIF - Sociolingvistika</v>
      </c>
      <c r="AR61" s="372" t="s">
        <v>1443</v>
      </c>
      <c r="AS61" s="373" t="s">
        <v>1444</v>
      </c>
    </row>
    <row r="62" spans="2:45" ht="15.75" customHeight="1" thickBot="1">
      <c r="B62" s="316" t="s">
        <v>807</v>
      </c>
      <c r="C62" s="316" t="s">
        <v>807</v>
      </c>
      <c r="G62" s="320" t="s">
        <v>808</v>
      </c>
      <c r="R62" s="96" t="s">
        <v>809</v>
      </c>
      <c r="S62" s="96"/>
      <c r="T62" s="96"/>
      <c r="U62" s="96"/>
      <c r="V62" s="96"/>
      <c r="W62" s="321" t="s">
        <v>810</v>
      </c>
      <c r="X62" s="96"/>
      <c r="Y62" s="96"/>
      <c r="Z62" s="96"/>
      <c r="AA62" s="96"/>
      <c r="AB62" s="96" t="s">
        <v>807</v>
      </c>
      <c r="AC62" s="96" t="s">
        <v>807</v>
      </c>
      <c r="AD62" s="322" t="s">
        <v>811</v>
      </c>
      <c r="AE62" s="96"/>
      <c r="AF62" s="96"/>
      <c r="AP62" s="368" t="str">
        <f t="shared" si="3"/>
        <v>AIG - Teoretická a historická lingvistika, lexikografie</v>
      </c>
      <c r="AR62" s="372" t="s">
        <v>1445</v>
      </c>
      <c r="AS62" s="373" t="s">
        <v>1446</v>
      </c>
    </row>
    <row r="63" spans="2:45" ht="15.75" customHeight="1" thickBot="1">
      <c r="B63" s="316" t="s">
        <v>812</v>
      </c>
      <c r="C63" s="316" t="s">
        <v>812</v>
      </c>
      <c r="G63" s="320" t="s">
        <v>813</v>
      </c>
      <c r="R63" s="96" t="s">
        <v>814</v>
      </c>
      <c r="S63" s="96"/>
      <c r="T63" s="96"/>
      <c r="U63" s="96"/>
      <c r="V63" s="96"/>
      <c r="W63" s="321" t="s">
        <v>815</v>
      </c>
      <c r="X63" s="96"/>
      <c r="Y63" s="96"/>
      <c r="Z63" s="96"/>
      <c r="AA63" s="96"/>
      <c r="AB63" s="96" t="s">
        <v>812</v>
      </c>
      <c r="AC63" s="96" t="s">
        <v>812</v>
      </c>
      <c r="AD63" s="322" t="s">
        <v>816</v>
      </c>
      <c r="AE63" s="96"/>
      <c r="AF63" s="96"/>
      <c r="AP63" s="368"/>
      <c r="AR63" s="374"/>
      <c r="AS63" s="375"/>
    </row>
    <row r="64" spans="2:45" ht="15.75" customHeight="1" thickBot="1">
      <c r="B64" s="316" t="s">
        <v>817</v>
      </c>
      <c r="C64" s="316" t="s">
        <v>817</v>
      </c>
      <c r="G64" s="320" t="s">
        <v>818</v>
      </c>
      <c r="R64" s="96" t="s">
        <v>819</v>
      </c>
      <c r="S64" s="96"/>
      <c r="T64" s="96"/>
      <c r="U64" s="96"/>
      <c r="V64" s="96"/>
      <c r="W64" s="321" t="s">
        <v>820</v>
      </c>
      <c r="X64" s="96"/>
      <c r="Y64" s="96"/>
      <c r="Z64" s="96"/>
      <c r="AA64" s="96"/>
      <c r="AB64" s="96" t="s">
        <v>817</v>
      </c>
      <c r="AC64" s="96" t="s">
        <v>817</v>
      </c>
      <c r="AD64" s="322" t="s">
        <v>821</v>
      </c>
      <c r="AE64" s="96"/>
      <c r="AF64" s="96"/>
      <c r="AP64" s="368" t="str">
        <f>_xlfn.CONCAT(AR64," - ", AS64)</f>
        <v>ALA - Design a výtvarné umění</v>
      </c>
      <c r="AR64" s="372" t="s">
        <v>1447</v>
      </c>
      <c r="AS64" s="373" t="s">
        <v>1448</v>
      </c>
    </row>
    <row r="65" spans="2:45" ht="15.75" customHeight="1" thickBot="1">
      <c r="B65" s="316" t="s">
        <v>822</v>
      </c>
      <c r="C65" s="316" t="s">
        <v>822</v>
      </c>
      <c r="G65" s="320" t="s">
        <v>823</v>
      </c>
      <c r="R65" s="96" t="s">
        <v>824</v>
      </c>
      <c r="S65" s="96"/>
      <c r="T65" s="96"/>
      <c r="U65" s="96"/>
      <c r="V65" s="96"/>
      <c r="W65" s="321" t="s">
        <v>825</v>
      </c>
      <c r="X65" s="96"/>
      <c r="Y65" s="96"/>
      <c r="Z65" s="96"/>
      <c r="AA65" s="96"/>
      <c r="AB65" s="96" t="s">
        <v>822</v>
      </c>
      <c r="AC65" s="96" t="s">
        <v>822</v>
      </c>
      <c r="AD65" s="322" t="s">
        <v>826</v>
      </c>
      <c r="AE65" s="96"/>
      <c r="AF65" s="96"/>
      <c r="AP65" s="368" t="str">
        <f>_xlfn.CONCAT(AR65," - ", AS65)</f>
        <v>ALB - Divadelní umění</v>
      </c>
      <c r="AR65" s="372" t="s">
        <v>1449</v>
      </c>
      <c r="AS65" s="373" t="s">
        <v>1450</v>
      </c>
    </row>
    <row r="66" spans="2:45" ht="15.75" customHeight="1" thickBot="1">
      <c r="B66" s="316" t="s">
        <v>827</v>
      </c>
      <c r="C66" s="316" t="s">
        <v>827</v>
      </c>
      <c r="G66" s="320" t="s">
        <v>828</v>
      </c>
      <c r="R66" s="96" t="s">
        <v>829</v>
      </c>
      <c r="S66" s="96"/>
      <c r="T66" s="96"/>
      <c r="U66" s="96"/>
      <c r="V66" s="96"/>
      <c r="W66" s="321" t="s">
        <v>830</v>
      </c>
      <c r="X66" s="96"/>
      <c r="Y66" s="96"/>
      <c r="Z66" s="96"/>
      <c r="AA66" s="96"/>
      <c r="AB66" s="96" t="s">
        <v>827</v>
      </c>
      <c r="AC66" s="96" t="s">
        <v>827</v>
      </c>
      <c r="AD66" s="322" t="s">
        <v>831</v>
      </c>
      <c r="AE66" s="96"/>
      <c r="AF66" s="96"/>
      <c r="AP66" s="368" t="str">
        <f>_xlfn.CONCAT(AR66," - ", AS66)</f>
        <v>ALC - Filmové umění</v>
      </c>
      <c r="AR66" s="372" t="s">
        <v>1451</v>
      </c>
      <c r="AS66" s="373" t="s">
        <v>1452</v>
      </c>
    </row>
    <row r="67" spans="2:45" ht="15.75" customHeight="1" thickBot="1">
      <c r="B67" s="316" t="s">
        <v>832</v>
      </c>
      <c r="C67" s="316" t="s">
        <v>832</v>
      </c>
      <c r="G67" s="320" t="s">
        <v>833</v>
      </c>
      <c r="R67" s="96" t="s">
        <v>834</v>
      </c>
      <c r="S67" s="96"/>
      <c r="T67" s="96"/>
      <c r="U67" s="96"/>
      <c r="V67" s="96"/>
      <c r="W67" s="321" t="s">
        <v>835</v>
      </c>
      <c r="X67" s="96"/>
      <c r="Y67" s="96"/>
      <c r="Z67" s="96"/>
      <c r="AA67" s="96"/>
      <c r="AB67" s="96" t="s">
        <v>832</v>
      </c>
      <c r="AC67" s="96" t="s">
        <v>832</v>
      </c>
      <c r="AD67" s="322" t="s">
        <v>836</v>
      </c>
      <c r="AE67" s="96"/>
      <c r="AF67" s="96"/>
      <c r="AP67" s="368" t="str">
        <f>_xlfn.CONCAT(AR67," - ", AS67)</f>
        <v>ALD - Kulturní dědictví</v>
      </c>
      <c r="AR67" s="372" t="s">
        <v>1453</v>
      </c>
      <c r="AS67" s="373" t="s">
        <v>1454</v>
      </c>
    </row>
    <row r="68" spans="2:45" ht="15.75" customHeight="1" thickBot="1">
      <c r="B68" s="316" t="s">
        <v>837</v>
      </c>
      <c r="C68" s="316" t="s">
        <v>837</v>
      </c>
      <c r="G68" s="320" t="s">
        <v>838</v>
      </c>
      <c r="R68" s="96" t="s">
        <v>839</v>
      </c>
      <c r="S68" s="96"/>
      <c r="T68" s="96"/>
      <c r="U68" s="96"/>
      <c r="V68" s="96"/>
      <c r="W68" s="321" t="s">
        <v>840</v>
      </c>
      <c r="X68" s="96"/>
      <c r="Y68" s="96"/>
      <c r="Z68" s="96"/>
      <c r="AA68" s="96"/>
      <c r="AB68" s="96" t="s">
        <v>837</v>
      </c>
      <c r="AC68" s="96" t="s">
        <v>837</v>
      </c>
      <c r="AD68" s="322" t="s">
        <v>841</v>
      </c>
      <c r="AE68" s="96"/>
      <c r="AF68" s="96"/>
      <c r="AP68" s="368" t="str">
        <f>_xlfn.CONCAT(AR68," - ", AS68)</f>
        <v>ALE - Múzická a taneční umění</v>
      </c>
      <c r="AR68" s="372" t="s">
        <v>1455</v>
      </c>
      <c r="AS68" s="373" t="s">
        <v>1456</v>
      </c>
    </row>
    <row r="69" spans="2:45" ht="15.75" customHeight="1" thickBot="1">
      <c r="B69" s="316" t="s">
        <v>842</v>
      </c>
      <c r="C69" s="316" t="s">
        <v>842</v>
      </c>
      <c r="G69" s="320" t="s">
        <v>843</v>
      </c>
      <c r="R69" s="96" t="s">
        <v>844</v>
      </c>
      <c r="S69" s="96"/>
      <c r="T69" s="96"/>
      <c r="U69" s="96"/>
      <c r="V69" s="96"/>
      <c r="W69" s="321" t="s">
        <v>845</v>
      </c>
      <c r="X69" s="96"/>
      <c r="Y69" s="96"/>
      <c r="Z69" s="96"/>
      <c r="AA69" s="96"/>
      <c r="AB69" s="96" t="s">
        <v>842</v>
      </c>
      <c r="AC69" s="96" t="s">
        <v>842</v>
      </c>
      <c r="AD69" s="322" t="s">
        <v>845</v>
      </c>
      <c r="AE69" s="96"/>
      <c r="AF69" s="96"/>
      <c r="AP69" s="368"/>
      <c r="AR69" s="374"/>
      <c r="AS69" s="375"/>
    </row>
    <row r="70" spans="2:45" ht="15.75" customHeight="1" thickBot="1">
      <c r="B70" s="316" t="s">
        <v>846</v>
      </c>
      <c r="C70" s="316" t="s">
        <v>846</v>
      </c>
      <c r="G70" s="320" t="s">
        <v>847</v>
      </c>
      <c r="R70" s="96" t="s">
        <v>848</v>
      </c>
      <c r="S70" s="96"/>
      <c r="T70" s="96"/>
      <c r="U70" s="96"/>
      <c r="V70" s="96"/>
      <c r="W70" s="321" t="s">
        <v>849</v>
      </c>
      <c r="X70" s="96"/>
      <c r="Y70" s="96"/>
      <c r="Z70" s="96"/>
      <c r="AA70" s="96"/>
      <c r="AB70" s="96" t="s">
        <v>846</v>
      </c>
      <c r="AC70" s="96" t="s">
        <v>846</v>
      </c>
      <c r="AD70" s="322" t="s">
        <v>849</v>
      </c>
      <c r="AE70" s="96"/>
      <c r="AF70" s="96"/>
      <c r="AP70" s="368" t="str">
        <f t="shared" ref="AP70:AP132" si="4">_xlfn.CONCAT(AR70," - ", AS70)</f>
        <v>AMA - Andragogika</v>
      </c>
      <c r="AR70" s="372" t="s">
        <v>1457</v>
      </c>
      <c r="AS70" s="373" t="s">
        <v>1458</v>
      </c>
    </row>
    <row r="71" spans="2:45" ht="15.75" customHeight="1" thickBot="1">
      <c r="B71" s="316" t="s">
        <v>850</v>
      </c>
      <c r="C71" s="316" t="s">
        <v>850</v>
      </c>
      <c r="G71" s="320" t="s">
        <v>851</v>
      </c>
      <c r="R71" s="96" t="s">
        <v>852</v>
      </c>
      <c r="S71" s="96"/>
      <c r="T71" s="96"/>
      <c r="U71" s="96"/>
      <c r="V71" s="96"/>
      <c r="W71" s="321" t="s">
        <v>853</v>
      </c>
      <c r="X71" s="96"/>
      <c r="Y71" s="96"/>
      <c r="Z71" s="96"/>
      <c r="AA71" s="96"/>
      <c r="AB71" s="96" t="s">
        <v>850</v>
      </c>
      <c r="AC71" s="96" t="s">
        <v>850</v>
      </c>
      <c r="AD71" s="322" t="s">
        <v>853</v>
      </c>
      <c r="AE71" s="96"/>
      <c r="AF71" s="96"/>
      <c r="AP71" s="368" t="str">
        <f t="shared" si="4"/>
        <v>AMB - Didaktika cizích jazyků</v>
      </c>
      <c r="AR71" s="372" t="s">
        <v>1459</v>
      </c>
      <c r="AS71" s="373" t="s">
        <v>1460</v>
      </c>
    </row>
    <row r="72" spans="2:45" ht="15.75" customHeight="1" thickBot="1">
      <c r="B72" s="316" t="s">
        <v>854</v>
      </c>
      <c r="C72" s="316" t="s">
        <v>854</v>
      </c>
      <c r="G72" s="320" t="s">
        <v>855</v>
      </c>
      <c r="R72" s="96" t="s">
        <v>856</v>
      </c>
      <c r="S72" s="96"/>
      <c r="T72" s="96"/>
      <c r="U72" s="96"/>
      <c r="V72" s="96"/>
      <c r="W72" s="321" t="s">
        <v>857</v>
      </c>
      <c r="X72" s="96"/>
      <c r="Y72" s="96"/>
      <c r="Z72" s="96"/>
      <c r="AA72" s="96"/>
      <c r="AB72" s="96" t="s">
        <v>854</v>
      </c>
      <c r="AC72" s="96" t="s">
        <v>854</v>
      </c>
      <c r="AD72" s="322" t="s">
        <v>857</v>
      </c>
      <c r="AE72" s="96"/>
      <c r="AF72" s="96"/>
      <c r="AP72" s="368" t="str">
        <f t="shared" si="4"/>
        <v>AMC - Didaktika odborných společenskovědních předmětů</v>
      </c>
      <c r="AR72" s="372" t="s">
        <v>1461</v>
      </c>
      <c r="AS72" s="373" t="s">
        <v>1462</v>
      </c>
    </row>
    <row r="73" spans="2:45" ht="15.75" customHeight="1" thickBot="1">
      <c r="B73" s="316" t="s">
        <v>858</v>
      </c>
      <c r="C73" s="316" t="s">
        <v>858</v>
      </c>
      <c r="G73" s="320" t="s">
        <v>859</v>
      </c>
      <c r="R73" s="96" t="s">
        <v>860</v>
      </c>
      <c r="S73" s="96"/>
      <c r="T73" s="96"/>
      <c r="U73" s="96"/>
      <c r="V73" s="96"/>
      <c r="W73" s="321" t="s">
        <v>861</v>
      </c>
      <c r="X73" s="96"/>
      <c r="Y73" s="96"/>
      <c r="Z73" s="96"/>
      <c r="AA73" s="96"/>
      <c r="AB73" s="96" t="s">
        <v>858</v>
      </c>
      <c r="AC73" s="96" t="s">
        <v>858</v>
      </c>
      <c r="AD73" s="322" t="s">
        <v>861</v>
      </c>
      <c r="AE73" s="96"/>
      <c r="AF73" s="96"/>
      <c r="AP73" s="368" t="str">
        <f t="shared" si="4"/>
        <v>AMD - Didaktika odborných technických předmětů</v>
      </c>
      <c r="AR73" s="372" t="s">
        <v>1463</v>
      </c>
      <c r="AS73" s="373" t="s">
        <v>1464</v>
      </c>
    </row>
    <row r="74" spans="2:45" ht="15.75" customHeight="1" thickBot="1">
      <c r="B74" s="316" t="s">
        <v>862</v>
      </c>
      <c r="C74" s="316" t="s">
        <v>862</v>
      </c>
      <c r="G74" s="320" t="s">
        <v>863</v>
      </c>
      <c r="R74" s="96" t="s">
        <v>864</v>
      </c>
      <c r="S74" s="96"/>
      <c r="T74" s="96"/>
      <c r="U74" s="96"/>
      <c r="V74" s="96"/>
      <c r="W74" s="321" t="s">
        <v>865</v>
      </c>
      <c r="X74" s="96"/>
      <c r="Y74" s="96"/>
      <c r="Z74" s="96"/>
      <c r="AA74" s="96"/>
      <c r="AB74" s="96" t="s">
        <v>862</v>
      </c>
      <c r="AC74" s="96" t="s">
        <v>862</v>
      </c>
      <c r="AD74" s="322" t="s">
        <v>865</v>
      </c>
      <c r="AE74" s="96"/>
      <c r="AF74" s="96"/>
      <c r="AP74" s="368" t="str">
        <f t="shared" si="4"/>
        <v>AME - Didaktika sportu a volného času</v>
      </c>
      <c r="AR74" s="372" t="s">
        <v>1465</v>
      </c>
      <c r="AS74" s="373" t="s">
        <v>1466</v>
      </c>
    </row>
    <row r="75" spans="2:45" ht="15.75" customHeight="1" thickBot="1">
      <c r="B75" s="316" t="s">
        <v>866</v>
      </c>
      <c r="C75" s="316" t="s">
        <v>866</v>
      </c>
      <c r="G75" s="320" t="s">
        <v>867</v>
      </c>
      <c r="R75" s="96" t="s">
        <v>868</v>
      </c>
      <c r="S75" s="96"/>
      <c r="T75" s="96"/>
      <c r="U75" s="96"/>
      <c r="V75" s="96"/>
      <c r="W75" s="321" t="s">
        <v>869</v>
      </c>
      <c r="X75" s="96"/>
      <c r="Y75" s="96"/>
      <c r="Z75" s="96"/>
      <c r="AA75" s="96"/>
      <c r="AB75" s="96" t="s">
        <v>866</v>
      </c>
      <c r="AC75" s="96" t="s">
        <v>866</v>
      </c>
      <c r="AD75" s="322" t="s">
        <v>869</v>
      </c>
      <c r="AE75" s="96"/>
      <c r="AF75" s="96"/>
      <c r="AP75" s="368" t="str">
        <f t="shared" si="4"/>
        <v>AMF - Didaktika uměleckých předmětů</v>
      </c>
      <c r="AR75" s="372" t="s">
        <v>1467</v>
      </c>
      <c r="AS75" s="373" t="s">
        <v>1468</v>
      </c>
    </row>
    <row r="76" spans="2:45" ht="15.75" customHeight="1" thickBot="1">
      <c r="B76" s="316" t="s">
        <v>870</v>
      </c>
      <c r="C76" s="316" t="s">
        <v>870</v>
      </c>
      <c r="G76" s="320" t="s">
        <v>871</v>
      </c>
      <c r="R76" s="96" t="s">
        <v>872</v>
      </c>
      <c r="S76" s="96"/>
      <c r="T76" s="96"/>
      <c r="U76" s="96"/>
      <c r="V76" s="96"/>
      <c r="W76" s="321" t="s">
        <v>873</v>
      </c>
      <c r="X76" s="96"/>
      <c r="Y76" s="96"/>
      <c r="Z76" s="96"/>
      <c r="AA76" s="96"/>
      <c r="AB76" s="96" t="s">
        <v>870</v>
      </c>
      <c r="AC76" s="96" t="s">
        <v>870</v>
      </c>
      <c r="AD76" s="322" t="s">
        <v>873</v>
      </c>
      <c r="AE76" s="96"/>
      <c r="AF76" s="96"/>
      <c r="AP76" s="368" t="str">
        <f t="shared" si="4"/>
        <v>AMG - Preprimární a primární pedagogika</v>
      </c>
      <c r="AR76" s="372" t="s">
        <v>1469</v>
      </c>
      <c r="AS76" s="373" t="s">
        <v>1470</v>
      </c>
    </row>
    <row r="77" spans="2:45" ht="15.75" customHeight="1" thickBot="1">
      <c r="B77" s="316" t="s">
        <v>874</v>
      </c>
      <c r="C77" s="316" t="s">
        <v>874</v>
      </c>
      <c r="G77" s="320" t="s">
        <v>875</v>
      </c>
      <c r="R77" s="96" t="s">
        <v>876</v>
      </c>
      <c r="S77" s="96"/>
      <c r="T77" s="96"/>
      <c r="U77" s="96"/>
      <c r="V77" s="96"/>
      <c r="W77" s="321" t="s">
        <v>877</v>
      </c>
      <c r="X77" s="96"/>
      <c r="Y77" s="96"/>
      <c r="Z77" s="96"/>
      <c r="AA77" s="96"/>
      <c r="AB77" s="96" t="s">
        <v>874</v>
      </c>
      <c r="AC77" s="96" t="s">
        <v>874</v>
      </c>
      <c r="AD77" s="322" t="s">
        <v>877</v>
      </c>
      <c r="AE77" s="96"/>
      <c r="AF77" s="96"/>
      <c r="AP77" s="368" t="str">
        <f t="shared" si="4"/>
        <v>AMH - Speciální pedagogika</v>
      </c>
      <c r="AR77" s="372" t="s">
        <v>1471</v>
      </c>
      <c r="AS77" s="373" t="s">
        <v>1472</v>
      </c>
    </row>
    <row r="78" spans="2:45" ht="15.75" customHeight="1" thickBot="1">
      <c r="B78" s="316" t="s">
        <v>878</v>
      </c>
      <c r="C78" s="316" t="s">
        <v>878</v>
      </c>
      <c r="G78" s="320" t="s">
        <v>879</v>
      </c>
      <c r="R78" s="96" t="s">
        <v>880</v>
      </c>
      <c r="S78" s="96"/>
      <c r="T78" s="96"/>
      <c r="U78" s="96"/>
      <c r="V78" s="96"/>
      <c r="W78" s="321" t="s">
        <v>881</v>
      </c>
      <c r="X78" s="96"/>
      <c r="Y78" s="96"/>
      <c r="Z78" s="96"/>
      <c r="AA78" s="96"/>
      <c r="AB78" s="96" t="s">
        <v>878</v>
      </c>
      <c r="AC78" s="96" t="s">
        <v>878</v>
      </c>
      <c r="AD78" s="333" t="s">
        <v>881</v>
      </c>
      <c r="AE78" s="96"/>
      <c r="AF78" s="96"/>
      <c r="AP78" s="368"/>
      <c r="AR78" s="374"/>
      <c r="AS78" s="375"/>
    </row>
    <row r="79" spans="2:45" ht="15.75" customHeight="1" thickBot="1">
      <c r="B79" s="316" t="s">
        <v>882</v>
      </c>
      <c r="C79" s="316" t="s">
        <v>882</v>
      </c>
      <c r="G79" s="320" t="s">
        <v>883</v>
      </c>
      <c r="R79" s="96" t="s">
        <v>884</v>
      </c>
      <c r="S79" s="96"/>
      <c r="T79" s="96"/>
      <c r="U79" s="96"/>
      <c r="V79" s="96"/>
      <c r="W79" s="321" t="s">
        <v>885</v>
      </c>
      <c r="X79" s="96"/>
      <c r="Y79" s="96"/>
      <c r="Z79" s="96"/>
      <c r="AA79" s="96"/>
      <c r="AB79" s="96" t="s">
        <v>882</v>
      </c>
      <c r="AC79" s="96" t="s">
        <v>882</v>
      </c>
      <c r="AD79" s="322" t="s">
        <v>885</v>
      </c>
      <c r="AE79" s="96"/>
      <c r="AF79" s="96"/>
      <c r="AP79" s="368" t="str">
        <f t="shared" si="4"/>
        <v>ANA - Behaviorální psychologie a psychologie abnormálního chování a adiktologie</v>
      </c>
      <c r="AR79" s="372" t="s">
        <v>1473</v>
      </c>
      <c r="AS79" s="373" t="s">
        <v>1474</v>
      </c>
    </row>
    <row r="80" spans="2:45" ht="15.75" customHeight="1" thickBot="1">
      <c r="B80" s="316" t="s">
        <v>886</v>
      </c>
      <c r="C80" s="316" t="s">
        <v>886</v>
      </c>
      <c r="G80" s="320" t="s">
        <v>887</v>
      </c>
      <c r="W80" s="321" t="s">
        <v>888</v>
      </c>
      <c r="AB80" s="96" t="s">
        <v>886</v>
      </c>
      <c r="AC80" s="96" t="s">
        <v>886</v>
      </c>
      <c r="AD80" s="322" t="s">
        <v>888</v>
      </c>
      <c r="AP80" s="368" t="str">
        <f t="shared" si="4"/>
        <v>ANB - Forenzní psychologie</v>
      </c>
      <c r="AR80" s="372" t="s">
        <v>1475</v>
      </c>
      <c r="AS80" s="373" t="s">
        <v>1476</v>
      </c>
    </row>
    <row r="81" spans="2:45" ht="15.75" customHeight="1" thickBot="1">
      <c r="B81" s="316" t="s">
        <v>889</v>
      </c>
      <c r="C81" s="316" t="s">
        <v>889</v>
      </c>
      <c r="G81" s="320" t="s">
        <v>890</v>
      </c>
      <c r="W81" s="321" t="s">
        <v>891</v>
      </c>
      <c r="AB81" s="96" t="s">
        <v>889</v>
      </c>
      <c r="AC81" s="96" t="s">
        <v>889</v>
      </c>
      <c r="AD81" s="322" t="s">
        <v>891</v>
      </c>
      <c r="AP81" s="368" t="str">
        <f t="shared" si="4"/>
        <v>ANC - Klinická psychologie</v>
      </c>
      <c r="AR81" s="372" t="s">
        <v>1477</v>
      </c>
      <c r="AS81" s="373" t="s">
        <v>1478</v>
      </c>
    </row>
    <row r="82" spans="2:45" ht="15.75" customHeight="1" thickBot="1">
      <c r="B82" s="316" t="s">
        <v>892</v>
      </c>
      <c r="C82" s="316" t="s">
        <v>892</v>
      </c>
      <c r="G82" s="320" t="s">
        <v>893</v>
      </c>
      <c r="W82" s="321" t="s">
        <v>894</v>
      </c>
      <c r="AB82" s="96" t="s">
        <v>892</v>
      </c>
      <c r="AC82" s="96" t="s">
        <v>892</v>
      </c>
      <c r="AD82" s="322" t="s">
        <v>894</v>
      </c>
      <c r="AP82" s="368" t="str">
        <f t="shared" si="4"/>
        <v>AND - Kognitivní a experimentální psychologie</v>
      </c>
      <c r="AR82" s="372" t="s">
        <v>1479</v>
      </c>
      <c r="AS82" s="373" t="s">
        <v>1480</v>
      </c>
    </row>
    <row r="83" spans="2:45" ht="15.75" customHeight="1" thickBot="1">
      <c r="B83" s="316" t="s">
        <v>895</v>
      </c>
      <c r="C83" s="316" t="s">
        <v>895</v>
      </c>
      <c r="G83" s="320" t="s">
        <v>896</v>
      </c>
      <c r="W83" s="321" t="s">
        <v>897</v>
      </c>
      <c r="AB83" s="96" t="s">
        <v>895</v>
      </c>
      <c r="AC83" s="96" t="s">
        <v>895</v>
      </c>
      <c r="AD83" s="322" t="s">
        <v>897</v>
      </c>
      <c r="AP83" s="368" t="str">
        <f t="shared" si="4"/>
        <v>ANE - Neuropsychologie a psychodiagnostika</v>
      </c>
      <c r="AR83" s="372" t="s">
        <v>1481</v>
      </c>
      <c r="AS83" s="373" t="s">
        <v>1482</v>
      </c>
    </row>
    <row r="84" spans="2:45" ht="15.75" customHeight="1" thickBot="1">
      <c r="B84" s="316" t="s">
        <v>898</v>
      </c>
      <c r="C84" s="316" t="s">
        <v>898</v>
      </c>
      <c r="G84" s="320" t="s">
        <v>899</v>
      </c>
      <c r="W84" s="321" t="s">
        <v>900</v>
      </c>
      <c r="AB84" s="96" t="s">
        <v>898</v>
      </c>
      <c r="AC84" s="96" t="s">
        <v>898</v>
      </c>
      <c r="AD84" s="322" t="s">
        <v>900</v>
      </c>
      <c r="AP84" s="368" t="str">
        <f t="shared" si="4"/>
        <v>ANF - Průmyslově-organizační psychologie</v>
      </c>
      <c r="AR84" s="372" t="s">
        <v>1483</v>
      </c>
      <c r="AS84" s="373" t="s">
        <v>1484</v>
      </c>
    </row>
    <row r="85" spans="2:45" ht="15.75" customHeight="1" thickBot="1">
      <c r="B85" s="316" t="s">
        <v>901</v>
      </c>
      <c r="C85" s="316" t="s">
        <v>901</v>
      </c>
      <c r="G85" s="320" t="s">
        <v>902</v>
      </c>
      <c r="W85" s="321" t="s">
        <v>903</v>
      </c>
      <c r="AB85" s="96" t="s">
        <v>901</v>
      </c>
      <c r="AC85" s="96" t="s">
        <v>901</v>
      </c>
      <c r="AD85" s="322" t="s">
        <v>903</v>
      </c>
      <c r="AP85" s="368" t="str">
        <f t="shared" si="4"/>
        <v>ANG - Vývojová a vzdělávací psychologie</v>
      </c>
      <c r="AR85" s="372" t="s">
        <v>1485</v>
      </c>
      <c r="AS85" s="373" t="s">
        <v>1486</v>
      </c>
    </row>
    <row r="86" spans="2:45" ht="15.75" customHeight="1" thickBot="1">
      <c r="B86" s="316" t="s">
        <v>904</v>
      </c>
      <c r="C86" s="316" t="s">
        <v>904</v>
      </c>
      <c r="G86" s="320" t="s">
        <v>905</v>
      </c>
      <c r="W86" s="321" t="s">
        <v>906</v>
      </c>
      <c r="AB86" s="96" t="s">
        <v>904</v>
      </c>
      <c r="AC86" s="96" t="s">
        <v>904</v>
      </c>
      <c r="AD86" s="322" t="s">
        <v>906</v>
      </c>
      <c r="AP86" s="368" t="str">
        <f t="shared" si="4"/>
        <v>ANH - Zdravotní a sportovní psychologie</v>
      </c>
      <c r="AR86" s="372" t="s">
        <v>1487</v>
      </c>
      <c r="AS86" s="373" t="s">
        <v>1488</v>
      </c>
    </row>
    <row r="87" spans="2:45" ht="15.75" customHeight="1" thickBot="1">
      <c r="B87" s="316" t="s">
        <v>907</v>
      </c>
      <c r="C87" s="316" t="s">
        <v>907</v>
      </c>
      <c r="G87" s="320" t="s">
        <v>908</v>
      </c>
      <c r="W87" s="321" t="s">
        <v>909</v>
      </c>
      <c r="AB87" s="96" t="s">
        <v>907</v>
      </c>
      <c r="AC87" s="96" t="s">
        <v>907</v>
      </c>
      <c r="AD87" s="322" t="s">
        <v>909</v>
      </c>
      <c r="AP87" s="368"/>
      <c r="AR87" s="374"/>
      <c r="AS87" s="375"/>
    </row>
    <row r="88" spans="2:45" ht="15.75" customHeight="1" thickBot="1">
      <c r="B88" s="316" t="s">
        <v>910</v>
      </c>
      <c r="C88" s="316" t="s">
        <v>910</v>
      </c>
      <c r="G88" s="320" t="s">
        <v>911</v>
      </c>
      <c r="W88" s="321" t="s">
        <v>912</v>
      </c>
      <c r="AB88" s="96" t="s">
        <v>910</v>
      </c>
      <c r="AC88" s="96" t="s">
        <v>910</v>
      </c>
      <c r="AD88" s="322" t="s">
        <v>912</v>
      </c>
      <c r="AP88" s="368" t="str">
        <f t="shared" si="4"/>
        <v>AOA - Bezpečnostní studia</v>
      </c>
      <c r="AR88" s="372" t="s">
        <v>1489</v>
      </c>
      <c r="AS88" s="373" t="s">
        <v>1490</v>
      </c>
    </row>
    <row r="89" spans="2:45" ht="15.75" customHeight="1" thickBot="1">
      <c r="B89" s="316" t="s">
        <v>913</v>
      </c>
      <c r="C89" s="316" t="s">
        <v>913</v>
      </c>
      <c r="G89" s="320" t="s">
        <v>914</v>
      </c>
      <c r="W89" s="321" t="s">
        <v>915</v>
      </c>
      <c r="AB89" s="96" t="s">
        <v>913</v>
      </c>
      <c r="AC89" s="96" t="s">
        <v>913</v>
      </c>
      <c r="AD89" s="322" t="s">
        <v>915</v>
      </c>
      <c r="AP89" s="368" t="str">
        <f t="shared" si="4"/>
        <v>AOB - Demografie a sociální epidemiologie</v>
      </c>
      <c r="AR89" s="372" t="s">
        <v>1491</v>
      </c>
      <c r="AS89" s="373" t="s">
        <v>1492</v>
      </c>
    </row>
    <row r="90" spans="2:45" ht="15.75" customHeight="1" thickBot="1">
      <c r="B90" s="316" t="s">
        <v>916</v>
      </c>
      <c r="C90" s="316" t="s">
        <v>916</v>
      </c>
      <c r="G90" s="320" t="s">
        <v>917</v>
      </c>
      <c r="W90" s="321" t="s">
        <v>918</v>
      </c>
      <c r="AB90" s="96" t="s">
        <v>916</v>
      </c>
      <c r="AC90" s="96" t="s">
        <v>916</v>
      </c>
      <c r="AD90" s="322" t="s">
        <v>918</v>
      </c>
      <c r="AP90" s="368" t="str">
        <f t="shared" si="4"/>
        <v>AOC - Genderová studia</v>
      </c>
      <c r="AR90" s="372" t="s">
        <v>1493</v>
      </c>
      <c r="AS90" s="373" t="s">
        <v>1494</v>
      </c>
    </row>
    <row r="91" spans="2:45" ht="15.75" customHeight="1" thickBot="1">
      <c r="B91" s="316" t="s">
        <v>919</v>
      </c>
      <c r="C91" s="316" t="s">
        <v>919</v>
      </c>
      <c r="G91" s="320" t="s">
        <v>920</v>
      </c>
      <c r="W91" s="321" t="s">
        <v>921</v>
      </c>
      <c r="AB91" s="96" t="s">
        <v>919</v>
      </c>
      <c r="AC91" s="96" t="s">
        <v>919</v>
      </c>
      <c r="AD91" s="333" t="s">
        <v>921</v>
      </c>
      <c r="AP91" s="368" t="str">
        <f t="shared" si="4"/>
        <v>AOD - Gerontologie a studia dlouhověkosti</v>
      </c>
      <c r="AR91" s="372" t="s">
        <v>1495</v>
      </c>
      <c r="AS91" s="373" t="s">
        <v>1496</v>
      </c>
    </row>
    <row r="92" spans="2:45" ht="15.75" customHeight="1" thickBot="1">
      <c r="B92" s="316" t="s">
        <v>922</v>
      </c>
      <c r="C92" s="316" t="s">
        <v>922</v>
      </c>
      <c r="G92" s="320" t="s">
        <v>923</v>
      </c>
      <c r="W92" s="321" t="s">
        <v>924</v>
      </c>
      <c r="AB92" s="96" t="s">
        <v>922</v>
      </c>
      <c r="AC92" s="96" t="s">
        <v>922</v>
      </c>
      <c r="AD92" s="322" t="s">
        <v>924</v>
      </c>
      <c r="AP92" s="368" t="str">
        <f t="shared" si="4"/>
        <v>AOE - Migrační a rozvojová studia</v>
      </c>
      <c r="AR92" s="372" t="s">
        <v>1497</v>
      </c>
      <c r="AS92" s="373" t="s">
        <v>1498</v>
      </c>
    </row>
    <row r="93" spans="2:45" ht="15.75" customHeight="1" thickBot="1">
      <c r="B93" s="316" t="s">
        <v>925</v>
      </c>
      <c r="C93" s="316" t="s">
        <v>925</v>
      </c>
      <c r="G93" s="320" t="s">
        <v>926</v>
      </c>
      <c r="W93" s="321" t="s">
        <v>927</v>
      </c>
      <c r="AB93" s="96" t="s">
        <v>925</v>
      </c>
      <c r="AC93" s="96" t="s">
        <v>925</v>
      </c>
      <c r="AD93" s="322" t="s">
        <v>927</v>
      </c>
      <c r="AP93" s="368" t="str">
        <f t="shared" si="4"/>
        <v>AOF - Sociální práce</v>
      </c>
      <c r="AR93" s="372" t="s">
        <v>1499</v>
      </c>
      <c r="AS93" s="373" t="s">
        <v>1500</v>
      </c>
    </row>
    <row r="94" spans="2:45" ht="15.75" customHeight="1" thickBot="1">
      <c r="B94" s="316" t="s">
        <v>928</v>
      </c>
      <c r="C94" s="316" t="s">
        <v>928</v>
      </c>
      <c r="G94" s="320" t="s">
        <v>929</v>
      </c>
      <c r="W94" s="321" t="s">
        <v>930</v>
      </c>
      <c r="AB94" s="96" t="s">
        <v>928</v>
      </c>
      <c r="AC94" s="96" t="s">
        <v>928</v>
      </c>
      <c r="AD94" s="322" t="s">
        <v>930</v>
      </c>
      <c r="AP94" s="368" t="str">
        <f t="shared" si="4"/>
        <v>AOG - Metody sociologie</v>
      </c>
      <c r="AR94" s="372" t="s">
        <v>1501</v>
      </c>
      <c r="AS94" s="373" t="s">
        <v>1502</v>
      </c>
    </row>
    <row r="95" spans="2:45" ht="15.75" customHeight="1" thickBot="1">
      <c r="B95" s="316" t="s">
        <v>931</v>
      </c>
      <c r="C95" s="316" t="s">
        <v>931</v>
      </c>
      <c r="G95" s="320" t="s">
        <v>932</v>
      </c>
      <c r="W95" s="321" t="s">
        <v>933</v>
      </c>
      <c r="AB95" s="96" t="s">
        <v>931</v>
      </c>
      <c r="AC95" s="96" t="s">
        <v>931</v>
      </c>
      <c r="AD95" s="322" t="s">
        <v>933</v>
      </c>
      <c r="AP95" s="368" t="str">
        <f t="shared" si="4"/>
        <v>AOH - Sociální a politická geografie a regionální rozvoj</v>
      </c>
      <c r="AR95" s="372" t="s">
        <v>1503</v>
      </c>
      <c r="AS95" s="373" t="s">
        <v>1504</v>
      </c>
    </row>
    <row r="96" spans="2:45" ht="15.75" customHeight="1" thickBot="1">
      <c r="B96" s="316" t="s">
        <v>934</v>
      </c>
      <c r="C96" s="316" t="s">
        <v>934</v>
      </c>
      <c r="G96" s="320" t="s">
        <v>935</v>
      </c>
      <c r="W96" s="321" t="s">
        <v>936</v>
      </c>
      <c r="AB96" s="96" t="s">
        <v>934</v>
      </c>
      <c r="AC96" s="96" t="s">
        <v>934</v>
      </c>
      <c r="AD96" s="322" t="s">
        <v>936</v>
      </c>
      <c r="AP96" s="368"/>
      <c r="AR96" s="374"/>
      <c r="AS96" s="375"/>
    </row>
    <row r="97" spans="2:45" ht="15.75" customHeight="1" thickBot="1">
      <c r="B97" s="316" t="s">
        <v>937</v>
      </c>
      <c r="C97" s="316" t="s">
        <v>937</v>
      </c>
      <c r="G97" s="320" t="s">
        <v>938</v>
      </c>
      <c r="W97" s="321" t="s">
        <v>939</v>
      </c>
      <c r="AB97" s="96" t="s">
        <v>937</v>
      </c>
      <c r="AC97" s="96" t="s">
        <v>937</v>
      </c>
      <c r="AD97" s="322" t="s">
        <v>939</v>
      </c>
      <c r="AP97" s="368" t="str">
        <f t="shared" si="4"/>
        <v>AP - Městské, oblastní a dopravní plánování, urbanismus</v>
      </c>
      <c r="AR97" s="372" t="s">
        <v>1505</v>
      </c>
      <c r="AS97" s="373" t="s">
        <v>1506</v>
      </c>
    </row>
    <row r="98" spans="2:45" ht="15.75" customHeight="1" thickBot="1">
      <c r="B98" s="316" t="s">
        <v>940</v>
      </c>
      <c r="C98" s="316" t="s">
        <v>940</v>
      </c>
      <c r="G98" s="320" t="s">
        <v>941</v>
      </c>
      <c r="W98" s="321" t="s">
        <v>942</v>
      </c>
      <c r="AB98" s="96" t="s">
        <v>940</v>
      </c>
      <c r="AC98" s="96" t="s">
        <v>940</v>
      </c>
      <c r="AD98" s="322" t="s">
        <v>942</v>
      </c>
      <c r="AP98" s="368"/>
      <c r="AR98" s="374"/>
      <c r="AS98" s="375"/>
    </row>
    <row r="99" spans="2:45" ht="15.75" customHeight="1" thickBot="1">
      <c r="B99" s="316" t="s">
        <v>943</v>
      </c>
      <c r="C99" s="316" t="s">
        <v>943</v>
      </c>
      <c r="G99" s="320" t="s">
        <v>944</v>
      </c>
      <c r="W99" s="321" t="s">
        <v>945</v>
      </c>
      <c r="AB99" s="96" t="s">
        <v>943</v>
      </c>
      <c r="AC99" s="96" t="s">
        <v>943</v>
      </c>
      <c r="AD99" s="322" t="s">
        <v>945</v>
      </c>
      <c r="AP99" s="368" t="str">
        <f t="shared" si="4"/>
        <v>AQ - Bezpečnost práce a ochrana zdraví</v>
      </c>
      <c r="AR99" s="372" t="s">
        <v>1507</v>
      </c>
      <c r="AS99" s="373" t="s">
        <v>1508</v>
      </c>
    </row>
    <row r="100" spans="2:45" ht="15.75" customHeight="1" thickBot="1">
      <c r="B100" s="316" t="s">
        <v>946</v>
      </c>
      <c r="C100" s="316" t="s">
        <v>946</v>
      </c>
      <c r="G100" s="320" t="s">
        <v>947</v>
      </c>
      <c r="W100" s="321" t="s">
        <v>948</v>
      </c>
      <c r="AB100" s="96" t="s">
        <v>946</v>
      </c>
      <c r="AC100" s="96" t="s">
        <v>946</v>
      </c>
      <c r="AD100" s="322" t="s">
        <v>948</v>
      </c>
      <c r="AP100" s="368"/>
      <c r="AR100" s="374"/>
      <c r="AS100" s="375"/>
    </row>
    <row r="101" spans="2:45" ht="15.75" customHeight="1" thickBot="1">
      <c r="B101" s="316" t="s">
        <v>949</v>
      </c>
      <c r="C101" s="316" t="s">
        <v>949</v>
      </c>
      <c r="G101" s="320" t="s">
        <v>950</v>
      </c>
      <c r="W101" s="321" t="s">
        <v>951</v>
      </c>
      <c r="AB101" s="96" t="s">
        <v>949</v>
      </c>
      <c r="AC101" s="96" t="s">
        <v>949</v>
      </c>
      <c r="AD101" s="322" t="s">
        <v>951</v>
      </c>
      <c r="AP101" s="368" t="str">
        <f t="shared" si="4"/>
        <v>BA - Obecná matematika</v>
      </c>
      <c r="AR101" s="372" t="s">
        <v>1509</v>
      </c>
      <c r="AS101" s="373" t="s">
        <v>1510</v>
      </c>
    </row>
    <row r="102" spans="2:45" ht="15.75" customHeight="1" thickBot="1">
      <c r="B102" s="316" t="s">
        <v>952</v>
      </c>
      <c r="C102" s="316" t="s">
        <v>952</v>
      </c>
      <c r="G102" s="320" t="s">
        <v>953</v>
      </c>
      <c r="W102" s="321" t="s">
        <v>954</v>
      </c>
      <c r="AB102" s="96" t="s">
        <v>952</v>
      </c>
      <c r="AC102" s="96" t="s">
        <v>952</v>
      </c>
      <c r="AD102" s="322" t="s">
        <v>954</v>
      </c>
      <c r="AP102" s="368"/>
      <c r="AR102" s="374"/>
      <c r="AS102" s="375"/>
    </row>
    <row r="103" spans="2:45" ht="15.75" customHeight="1" thickBot="1">
      <c r="B103" s="316" t="s">
        <v>955</v>
      </c>
      <c r="C103" s="316" t="s">
        <v>955</v>
      </c>
      <c r="G103" s="320" t="s">
        <v>956</v>
      </c>
      <c r="W103" s="321" t="s">
        <v>957</v>
      </c>
      <c r="AB103" s="96" t="s">
        <v>955</v>
      </c>
      <c r="AC103" s="96" t="s">
        <v>955</v>
      </c>
      <c r="AD103" s="322" t="s">
        <v>957</v>
      </c>
      <c r="AP103" s="368" t="str">
        <f t="shared" si="4"/>
        <v>BB - Aplikovaná statistika, operační výzkum</v>
      </c>
      <c r="AR103" s="372" t="s">
        <v>1511</v>
      </c>
      <c r="AS103" s="373" t="s">
        <v>1512</v>
      </c>
    </row>
    <row r="104" spans="2:45" ht="15.75" customHeight="1" thickBot="1">
      <c r="B104" s="316" t="s">
        <v>958</v>
      </c>
      <c r="C104" s="316" t="s">
        <v>958</v>
      </c>
      <c r="G104" s="320" t="s">
        <v>959</v>
      </c>
      <c r="W104" s="321" t="s">
        <v>960</v>
      </c>
      <c r="AB104" s="96" t="s">
        <v>958</v>
      </c>
      <c r="AC104" s="96" t="s">
        <v>958</v>
      </c>
      <c r="AD104" s="322" t="s">
        <v>960</v>
      </c>
      <c r="AP104" s="368"/>
      <c r="AR104" s="374"/>
      <c r="AS104" s="375"/>
    </row>
    <row r="105" spans="2:45" ht="15.75" customHeight="1" thickBot="1">
      <c r="B105" s="316" t="s">
        <v>961</v>
      </c>
      <c r="C105" s="316" t="s">
        <v>962</v>
      </c>
      <c r="G105" s="320" t="s">
        <v>963</v>
      </c>
      <c r="W105" s="321" t="s">
        <v>964</v>
      </c>
      <c r="AB105" s="96" t="s">
        <v>961</v>
      </c>
      <c r="AC105" s="96" t="s">
        <v>962</v>
      </c>
      <c r="AD105" s="322" t="s">
        <v>964</v>
      </c>
      <c r="AP105" s="368" t="str">
        <f t="shared" si="4"/>
        <v>BC - Teorie a systémy řízení</v>
      </c>
      <c r="AR105" s="372" t="s">
        <v>1513</v>
      </c>
      <c r="AS105" s="373" t="s">
        <v>1514</v>
      </c>
    </row>
    <row r="106" spans="2:45" ht="15.75" customHeight="1" thickBot="1">
      <c r="B106" s="316" t="s">
        <v>965</v>
      </c>
      <c r="C106" s="316" t="s">
        <v>966</v>
      </c>
      <c r="G106" s="320" t="s">
        <v>967</v>
      </c>
      <c r="W106" s="321" t="s">
        <v>968</v>
      </c>
      <c r="AB106" s="96" t="s">
        <v>965</v>
      </c>
      <c r="AC106" s="96" t="s">
        <v>966</v>
      </c>
      <c r="AD106" s="322" t="s">
        <v>968</v>
      </c>
      <c r="AP106" s="368"/>
      <c r="AR106" s="374"/>
      <c r="AS106" s="375"/>
    </row>
    <row r="107" spans="2:45" ht="15.75" customHeight="1" thickBot="1">
      <c r="B107" s="316" t="s">
        <v>969</v>
      </c>
      <c r="C107" s="316" t="s">
        <v>961</v>
      </c>
      <c r="G107" s="320" t="s">
        <v>970</v>
      </c>
      <c r="W107" s="321" t="s">
        <v>971</v>
      </c>
      <c r="AB107" s="96" t="s">
        <v>969</v>
      </c>
      <c r="AC107" s="96" t="s">
        <v>961</v>
      </c>
      <c r="AD107" s="322" t="s">
        <v>971</v>
      </c>
      <c r="AP107" s="368" t="str">
        <f t="shared" si="4"/>
        <v>BD - Teorie informace</v>
      </c>
      <c r="AR107" s="372" t="s">
        <v>1515</v>
      </c>
      <c r="AS107" s="373" t="s">
        <v>1516</v>
      </c>
    </row>
    <row r="108" spans="2:45" ht="15.75" customHeight="1" thickBot="1">
      <c r="B108" s="316" t="s">
        <v>972</v>
      </c>
      <c r="C108" s="316" t="s">
        <v>965</v>
      </c>
      <c r="G108" s="320" t="s">
        <v>973</v>
      </c>
      <c r="W108" s="321" t="s">
        <v>974</v>
      </c>
      <c r="AB108" s="96" t="s">
        <v>972</v>
      </c>
      <c r="AC108" s="96" t="s">
        <v>965</v>
      </c>
      <c r="AD108" s="322" t="s">
        <v>974</v>
      </c>
      <c r="AP108" s="368"/>
      <c r="AR108" s="374"/>
      <c r="AS108" s="375"/>
    </row>
    <row r="109" spans="2:45" ht="15.75" customHeight="1" thickBot="1">
      <c r="B109" s="316" t="s">
        <v>975</v>
      </c>
      <c r="C109" s="316" t="s">
        <v>969</v>
      </c>
      <c r="G109" s="320" t="s">
        <v>976</v>
      </c>
      <c r="W109" s="321" t="s">
        <v>977</v>
      </c>
      <c r="AB109" s="96" t="s">
        <v>975</v>
      </c>
      <c r="AC109" s="96" t="s">
        <v>969</v>
      </c>
      <c r="AD109" s="322" t="s">
        <v>977</v>
      </c>
      <c r="AP109" s="368" t="str">
        <f t="shared" si="4"/>
        <v>BE - Teoretická fyzika</v>
      </c>
      <c r="AR109" s="372" t="s">
        <v>1517</v>
      </c>
      <c r="AS109" s="373" t="s">
        <v>1518</v>
      </c>
    </row>
    <row r="110" spans="2:45" ht="15.75" customHeight="1" thickBot="1">
      <c r="B110" s="316" t="s">
        <v>978</v>
      </c>
      <c r="C110" s="316" t="s">
        <v>972</v>
      </c>
      <c r="G110" s="320" t="s">
        <v>979</v>
      </c>
      <c r="W110" s="321" t="s">
        <v>980</v>
      </c>
      <c r="AB110" s="96" t="s">
        <v>978</v>
      </c>
      <c r="AC110" s="96" t="s">
        <v>972</v>
      </c>
      <c r="AD110" s="322" t="s">
        <v>980</v>
      </c>
      <c r="AP110" s="368"/>
      <c r="AR110" s="374"/>
      <c r="AS110" s="375"/>
    </row>
    <row r="111" spans="2:45" ht="15.75" customHeight="1" thickBot="1">
      <c r="B111" s="316" t="s">
        <v>981</v>
      </c>
      <c r="C111" s="316" t="s">
        <v>975</v>
      </c>
      <c r="G111" s="320" t="s">
        <v>982</v>
      </c>
      <c r="W111" s="321" t="s">
        <v>983</v>
      </c>
      <c r="AB111" s="96" t="s">
        <v>981</v>
      </c>
      <c r="AC111" s="96" t="s">
        <v>975</v>
      </c>
      <c r="AD111" s="322" t="s">
        <v>983</v>
      </c>
      <c r="AP111" s="368" t="str">
        <f t="shared" si="4"/>
        <v>BF - Elementární částice a fyzika vys. Energií</v>
      </c>
      <c r="AR111" s="372" t="s">
        <v>1519</v>
      </c>
      <c r="AS111" s="373" t="s">
        <v>1520</v>
      </c>
    </row>
    <row r="112" spans="2:45" ht="15.75" customHeight="1" thickBot="1">
      <c r="B112" s="316" t="s">
        <v>984</v>
      </c>
      <c r="C112" s="316" t="s">
        <v>978</v>
      </c>
      <c r="G112" s="320" t="s">
        <v>985</v>
      </c>
      <c r="W112" s="321" t="s">
        <v>986</v>
      </c>
      <c r="AB112" s="96" t="s">
        <v>984</v>
      </c>
      <c r="AC112" s="96" t="s">
        <v>978</v>
      </c>
      <c r="AD112" s="322" t="s">
        <v>986</v>
      </c>
      <c r="AP112" s="368"/>
      <c r="AR112" s="374"/>
      <c r="AS112" s="375"/>
    </row>
    <row r="113" spans="1:45" ht="15.75" customHeight="1" thickBot="1">
      <c r="B113" s="316" t="s">
        <v>987</v>
      </c>
      <c r="C113" s="316" t="s">
        <v>981</v>
      </c>
      <c r="G113" s="320" t="s">
        <v>988</v>
      </c>
      <c r="W113" s="321" t="s">
        <v>989</v>
      </c>
      <c r="AB113" s="96" t="s">
        <v>987</v>
      </c>
      <c r="AC113" s="96" t="s">
        <v>981</v>
      </c>
      <c r="AD113" s="322" t="s">
        <v>989</v>
      </c>
      <c r="AP113" s="368" t="str">
        <f t="shared" si="4"/>
        <v>BG - Jaderná, atomová a molekulová fyzika, urychlovače</v>
      </c>
      <c r="AR113" s="372" t="s">
        <v>1521</v>
      </c>
      <c r="AS113" s="373" t="s">
        <v>1522</v>
      </c>
    </row>
    <row r="114" spans="1:45" ht="15.75" customHeight="1" thickBot="1">
      <c r="B114" s="316" t="s">
        <v>990</v>
      </c>
      <c r="C114" s="316" t="s">
        <v>984</v>
      </c>
      <c r="G114" s="320" t="s">
        <v>991</v>
      </c>
      <c r="W114" s="321" t="s">
        <v>992</v>
      </c>
      <c r="AB114" s="96" t="s">
        <v>990</v>
      </c>
      <c r="AC114" s="96" t="s">
        <v>984</v>
      </c>
      <c r="AD114" s="322" t="s">
        <v>992</v>
      </c>
      <c r="AP114" s="368"/>
      <c r="AR114" s="374"/>
      <c r="AS114" s="375"/>
    </row>
    <row r="115" spans="1:45" ht="15.75" customHeight="1" thickBot="1">
      <c r="B115" s="316" t="s">
        <v>993</v>
      </c>
      <c r="C115" s="316" t="s">
        <v>987</v>
      </c>
      <c r="G115" s="320" t="s">
        <v>994</v>
      </c>
      <c r="W115" s="321" t="s">
        <v>995</v>
      </c>
      <c r="AB115" s="96" t="s">
        <v>993</v>
      </c>
      <c r="AC115" s="96" t="s">
        <v>987</v>
      </c>
      <c r="AD115" s="322" t="s">
        <v>995</v>
      </c>
      <c r="AP115" s="368" t="str">
        <f t="shared" si="4"/>
        <v>BH - Optika, masery a lasery</v>
      </c>
      <c r="AR115" s="372" t="s">
        <v>1523</v>
      </c>
      <c r="AS115" s="373" t="s">
        <v>1524</v>
      </c>
    </row>
    <row r="116" spans="1:45" ht="15.75" customHeight="1" thickBot="1">
      <c r="B116" s="316" t="s">
        <v>996</v>
      </c>
      <c r="C116" s="316" t="s">
        <v>990</v>
      </c>
      <c r="G116" s="320" t="s">
        <v>997</v>
      </c>
      <c r="W116" s="321" t="s">
        <v>998</v>
      </c>
      <c r="AB116" s="96" t="s">
        <v>996</v>
      </c>
      <c r="AC116" s="96" t="s">
        <v>990</v>
      </c>
      <c r="AD116" s="322" t="s">
        <v>998</v>
      </c>
      <c r="AP116" s="368"/>
      <c r="AR116" s="374"/>
      <c r="AS116" s="375"/>
    </row>
    <row r="117" spans="1:45" ht="15.75" customHeight="1" thickBot="1">
      <c r="B117" s="316" t="s">
        <v>999</v>
      </c>
      <c r="C117" s="316" t="s">
        <v>993</v>
      </c>
      <c r="G117" s="320" t="s">
        <v>1000</v>
      </c>
      <c r="W117" s="321" t="s">
        <v>1001</v>
      </c>
      <c r="AB117" s="96" t="s">
        <v>999</v>
      </c>
      <c r="AC117" s="96" t="s">
        <v>993</v>
      </c>
      <c r="AD117" s="322" t="s">
        <v>1001</v>
      </c>
      <c r="AP117" s="368" t="str">
        <f t="shared" si="4"/>
        <v>BI - Akustika a kmity</v>
      </c>
      <c r="AR117" s="372" t="s">
        <v>1525</v>
      </c>
      <c r="AS117" s="373" t="s">
        <v>1526</v>
      </c>
    </row>
    <row r="118" spans="1:45" ht="15.75" customHeight="1" thickBot="1">
      <c r="B118" s="316" t="s">
        <v>1002</v>
      </c>
      <c r="C118" s="316" t="s">
        <v>996</v>
      </c>
      <c r="G118" s="320" t="s">
        <v>1003</v>
      </c>
      <c r="W118" s="321" t="s">
        <v>1004</v>
      </c>
      <c r="AB118" s="96" t="s">
        <v>1002</v>
      </c>
      <c r="AC118" s="96" t="s">
        <v>996</v>
      </c>
      <c r="AD118" s="322" t="s">
        <v>1004</v>
      </c>
      <c r="AP118" s="368"/>
      <c r="AR118" s="374"/>
      <c r="AS118" s="375"/>
    </row>
    <row r="119" spans="1:45" ht="15.75" customHeight="1" thickBot="1">
      <c r="B119" s="316" t="s">
        <v>1005</v>
      </c>
      <c r="C119" s="316" t="s">
        <v>999</v>
      </c>
      <c r="G119" s="320" t="s">
        <v>1006</v>
      </c>
      <c r="W119" s="321" t="s">
        <v>1007</v>
      </c>
      <c r="AB119" s="96" t="s">
        <v>1005</v>
      </c>
      <c r="AC119" s="96" t="s">
        <v>999</v>
      </c>
      <c r="AD119" s="322" t="s">
        <v>1007</v>
      </c>
      <c r="AP119" s="368" t="str">
        <f t="shared" si="4"/>
        <v>BJ - Termodynamika</v>
      </c>
      <c r="AR119" s="372" t="s">
        <v>1527</v>
      </c>
      <c r="AS119" s="373" t="s">
        <v>1528</v>
      </c>
    </row>
    <row r="120" spans="1:45" ht="15.75" customHeight="1" thickBot="1">
      <c r="B120" s="316" t="s">
        <v>1008</v>
      </c>
      <c r="C120" s="316" t="s">
        <v>1002</v>
      </c>
      <c r="G120" s="320" t="s">
        <v>1009</v>
      </c>
      <c r="W120" s="321" t="s">
        <v>1010</v>
      </c>
      <c r="AB120" s="96" t="s">
        <v>1008</v>
      </c>
      <c r="AC120" s="96" t="s">
        <v>1002</v>
      </c>
      <c r="AD120" s="322" t="s">
        <v>1010</v>
      </c>
      <c r="AP120" s="368"/>
      <c r="AR120" s="374"/>
      <c r="AS120" s="375"/>
    </row>
    <row r="121" spans="1:45" ht="15.75" customHeight="1" thickBot="1">
      <c r="B121" s="316" t="s">
        <v>1011</v>
      </c>
      <c r="C121" s="316" t="s">
        <v>1005</v>
      </c>
      <c r="G121" s="320" t="s">
        <v>1012</v>
      </c>
      <c r="W121" s="321" t="s">
        <v>1013</v>
      </c>
      <c r="AB121" s="96" t="s">
        <v>1011</v>
      </c>
      <c r="AC121" s="96" t="s">
        <v>1005</v>
      </c>
      <c r="AD121" s="322" t="s">
        <v>1013</v>
      </c>
      <c r="AP121" s="368" t="str">
        <f t="shared" si="4"/>
        <v>BK - Mechanika tekutin</v>
      </c>
      <c r="AR121" s="372" t="s">
        <v>1529</v>
      </c>
      <c r="AS121" s="373" t="s">
        <v>1530</v>
      </c>
    </row>
    <row r="122" spans="1:45" ht="15.75" customHeight="1" thickBot="1">
      <c r="B122" s="316" t="s">
        <v>1014</v>
      </c>
      <c r="C122" s="316" t="s">
        <v>1008</v>
      </c>
      <c r="G122" s="320" t="s">
        <v>1015</v>
      </c>
      <c r="W122" s="321" t="s">
        <v>1016</v>
      </c>
      <c r="AB122" s="96" t="s">
        <v>1014</v>
      </c>
      <c r="AC122" s="96" t="s">
        <v>1008</v>
      </c>
      <c r="AD122" s="322" t="s">
        <v>1016</v>
      </c>
      <c r="AP122" s="368"/>
      <c r="AR122" s="374"/>
      <c r="AS122" s="375"/>
    </row>
    <row r="123" spans="1:45" ht="15.75" customHeight="1" thickBot="1">
      <c r="C123" s="316" t="s">
        <v>1011</v>
      </c>
      <c r="G123" s="320" t="s">
        <v>1017</v>
      </c>
      <c r="W123" s="321" t="s">
        <v>1018</v>
      </c>
      <c r="AB123" s="96"/>
      <c r="AC123" s="96" t="s">
        <v>1011</v>
      </c>
      <c r="AD123" s="322" t="s">
        <v>1018</v>
      </c>
      <c r="AP123" s="368" t="str">
        <f t="shared" si="4"/>
        <v>BL - Fyzika plasmatu a výboje v plynech</v>
      </c>
      <c r="AR123" s="372" t="s">
        <v>1531</v>
      </c>
      <c r="AS123" s="373" t="s">
        <v>1532</v>
      </c>
    </row>
    <row r="124" spans="1:45" ht="15.75" customHeight="1" thickBot="1">
      <c r="C124" s="316" t="s">
        <v>1014</v>
      </c>
      <c r="G124" s="320" t="s">
        <v>1019</v>
      </c>
      <c r="W124" s="321" t="s">
        <v>1020</v>
      </c>
      <c r="AB124" s="96"/>
      <c r="AC124" s="96" t="s">
        <v>1014</v>
      </c>
      <c r="AD124" s="322" t="s">
        <v>1020</v>
      </c>
      <c r="AP124" s="368"/>
      <c r="AR124" s="374"/>
      <c r="AS124" s="375"/>
    </row>
    <row r="125" spans="1:45" ht="15.75" customHeight="1" thickBot="1">
      <c r="A125" s="96"/>
      <c r="B125" s="96"/>
      <c r="C125" s="96"/>
      <c r="G125" s="320" t="s">
        <v>1021</v>
      </c>
      <c r="W125" s="321" t="s">
        <v>1022</v>
      </c>
      <c r="AD125" s="322" t="s">
        <v>1022</v>
      </c>
      <c r="AP125" s="368" t="str">
        <f t="shared" si="4"/>
        <v>BM - Fyzika pevných látek a magnetismus</v>
      </c>
      <c r="AR125" s="372" t="s">
        <v>1533</v>
      </c>
      <c r="AS125" s="373" t="s">
        <v>1534</v>
      </c>
    </row>
    <row r="126" spans="1:45" ht="15.75" customHeight="1" thickBot="1">
      <c r="G126" s="320" t="s">
        <v>1023</v>
      </c>
      <c r="W126" s="321" t="s">
        <v>1024</v>
      </c>
      <c r="AD126" s="322" t="s">
        <v>1024</v>
      </c>
      <c r="AP126" s="368"/>
      <c r="AR126" s="374"/>
      <c r="AS126" s="375"/>
    </row>
    <row r="127" spans="1:45" ht="15.75" customHeight="1" thickBot="1">
      <c r="G127" s="320" t="s">
        <v>1025</v>
      </c>
      <c r="W127" s="321" t="s">
        <v>1026</v>
      </c>
      <c r="AD127" s="322" t="s">
        <v>1026</v>
      </c>
      <c r="AP127" s="368" t="str">
        <f t="shared" si="4"/>
        <v>BN - Astronomie a nebeská mechanika, astrofyzika</v>
      </c>
      <c r="AR127" s="372" t="s">
        <v>1535</v>
      </c>
      <c r="AS127" s="373" t="s">
        <v>1536</v>
      </c>
    </row>
    <row r="128" spans="1:45" ht="15.75" customHeight="1" thickBot="1">
      <c r="G128" s="320" t="s">
        <v>1027</v>
      </c>
      <c r="W128" s="321" t="s">
        <v>1028</v>
      </c>
      <c r="AD128" s="322" t="s">
        <v>1028</v>
      </c>
      <c r="AP128" s="368"/>
      <c r="AR128" s="374"/>
      <c r="AS128" s="375"/>
    </row>
    <row r="129" spans="7:45" ht="15.75" customHeight="1" thickBot="1">
      <c r="G129" s="320" t="s">
        <v>1029</v>
      </c>
      <c r="W129" s="321" t="s">
        <v>1030</v>
      </c>
      <c r="AD129" s="322" t="s">
        <v>1030</v>
      </c>
      <c r="AP129" s="368" t="str">
        <f t="shared" si="4"/>
        <v>BO - Biofyzika</v>
      </c>
      <c r="AR129" s="372" t="s">
        <v>1537</v>
      </c>
      <c r="AS129" s="373" t="s">
        <v>1538</v>
      </c>
    </row>
    <row r="130" spans="7:45" ht="15.75" customHeight="1" thickBot="1">
      <c r="G130" s="320" t="s">
        <v>1031</v>
      </c>
      <c r="W130" s="321" t="s">
        <v>1032</v>
      </c>
      <c r="AD130" s="322" t="s">
        <v>1032</v>
      </c>
      <c r="AP130" s="368"/>
      <c r="AR130" s="374"/>
      <c r="AS130" s="375"/>
    </row>
    <row r="131" spans="7:45" ht="15.75" customHeight="1" thickBot="1">
      <c r="G131" s="320" t="s">
        <v>1033</v>
      </c>
      <c r="W131" s="321" t="s">
        <v>1034</v>
      </c>
      <c r="AD131" s="322" t="s">
        <v>1034</v>
      </c>
      <c r="AP131" s="368"/>
      <c r="AR131" s="374"/>
      <c r="AS131" s="375"/>
    </row>
    <row r="132" spans="7:45" ht="15.75" customHeight="1" thickBot="1">
      <c r="G132" s="320" t="s">
        <v>1035</v>
      </c>
      <c r="W132" s="321" t="s">
        <v>1036</v>
      </c>
      <c r="AD132" s="322" t="s">
        <v>1036</v>
      </c>
      <c r="AP132" s="368" t="str">
        <f t="shared" si="4"/>
        <v>CA - Anorganická chemie</v>
      </c>
      <c r="AR132" s="372" t="s">
        <v>1539</v>
      </c>
      <c r="AS132" s="373" t="s">
        <v>1540</v>
      </c>
    </row>
    <row r="133" spans="7:45" ht="15.75" customHeight="1" thickBot="1">
      <c r="G133" s="320" t="s">
        <v>1037</v>
      </c>
      <c r="W133" s="321" t="s">
        <v>1038</v>
      </c>
      <c r="AD133" s="322" t="s">
        <v>1038</v>
      </c>
      <c r="AP133" s="368"/>
      <c r="AR133" s="374"/>
      <c r="AS133" s="375"/>
    </row>
    <row r="134" spans="7:45" ht="15.75" customHeight="1" thickBot="1">
      <c r="G134" s="320" t="s">
        <v>1039</v>
      </c>
      <c r="W134" s="321" t="s">
        <v>1040</v>
      </c>
      <c r="AD134" s="322" t="s">
        <v>1040</v>
      </c>
      <c r="AP134" s="368" t="str">
        <f t="shared" ref="AP134:AP195" si="5">_xlfn.CONCAT(AR134," - ", AS134)</f>
        <v>CB - Analytická chemie, separace</v>
      </c>
      <c r="AR134" s="372" t="s">
        <v>1541</v>
      </c>
      <c r="AS134" s="373" t="s">
        <v>1542</v>
      </c>
    </row>
    <row r="135" spans="7:45" ht="15.75" customHeight="1" thickBot="1">
      <c r="G135" s="320" t="s">
        <v>1041</v>
      </c>
      <c r="W135" s="321" t="s">
        <v>1042</v>
      </c>
      <c r="AD135" s="322" t="s">
        <v>1042</v>
      </c>
      <c r="AP135" s="368"/>
      <c r="AR135" s="374"/>
      <c r="AS135" s="375"/>
    </row>
    <row r="136" spans="7:45" ht="15.75" customHeight="1" thickBot="1">
      <c r="G136" s="320" t="s">
        <v>1043</v>
      </c>
      <c r="W136" s="321" t="s">
        <v>1044</v>
      </c>
      <c r="AD136" s="322" t="s">
        <v>1044</v>
      </c>
      <c r="AP136" s="368" t="str">
        <f t="shared" si="5"/>
        <v>CC - Organická chemie</v>
      </c>
      <c r="AR136" s="372" t="s">
        <v>1543</v>
      </c>
      <c r="AS136" s="373" t="s">
        <v>1544</v>
      </c>
    </row>
    <row r="137" spans="7:45" ht="15.75" customHeight="1" thickBot="1">
      <c r="G137" s="320" t="s">
        <v>1045</v>
      </c>
      <c r="W137" s="321" t="s">
        <v>1046</v>
      </c>
      <c r="AD137" s="322" t="s">
        <v>1046</v>
      </c>
      <c r="AP137" s="368"/>
      <c r="AR137" s="374"/>
      <c r="AS137" s="375"/>
    </row>
    <row r="138" spans="7:45" ht="15.75" customHeight="1" thickBot="1">
      <c r="G138" s="320" t="s">
        <v>1047</v>
      </c>
      <c r="W138" s="321" t="s">
        <v>1048</v>
      </c>
      <c r="AD138" s="322" t="s">
        <v>1048</v>
      </c>
      <c r="AP138" s="368" t="str">
        <f t="shared" si="5"/>
        <v>CD - Makromolekulární chemie</v>
      </c>
      <c r="AR138" s="372" t="s">
        <v>1545</v>
      </c>
      <c r="AS138" s="373" t="s">
        <v>1546</v>
      </c>
    </row>
    <row r="139" spans="7:45" ht="15.75" customHeight="1" thickBot="1">
      <c r="G139" s="320" t="s">
        <v>1049</v>
      </c>
      <c r="W139" s="321" t="s">
        <v>1050</v>
      </c>
      <c r="AD139" s="322" t="s">
        <v>1050</v>
      </c>
      <c r="AP139" s="368"/>
      <c r="AR139" s="374"/>
      <c r="AS139" s="375"/>
    </row>
    <row r="140" spans="7:45" ht="15.75" customHeight="1" thickBot="1">
      <c r="G140" s="320" t="s">
        <v>1051</v>
      </c>
      <c r="W140" s="321" t="s">
        <v>1052</v>
      </c>
      <c r="AD140" s="322" t="s">
        <v>1052</v>
      </c>
      <c r="AP140" s="368" t="str">
        <f t="shared" si="5"/>
        <v>CE - Biochemie</v>
      </c>
      <c r="AR140" s="372" t="s">
        <v>1547</v>
      </c>
      <c r="AS140" s="373" t="s">
        <v>1548</v>
      </c>
    </row>
    <row r="141" spans="7:45" ht="15.75" customHeight="1" thickBot="1">
      <c r="G141" s="320" t="s">
        <v>1053</v>
      </c>
      <c r="W141" s="321" t="s">
        <v>1054</v>
      </c>
      <c r="AD141" s="322" t="s">
        <v>1054</v>
      </c>
      <c r="AP141" s="368"/>
      <c r="AR141" s="374"/>
      <c r="AS141" s="375"/>
    </row>
    <row r="142" spans="7:45" ht="15.75" customHeight="1" thickBot="1">
      <c r="G142" s="320" t="s">
        <v>1055</v>
      </c>
      <c r="W142" s="321" t="s">
        <v>1056</v>
      </c>
      <c r="AD142" s="322" t="s">
        <v>1056</v>
      </c>
      <c r="AP142" s="368" t="str">
        <f t="shared" si="5"/>
        <v>CF - Fyzikální chemie a teoretická chemie</v>
      </c>
      <c r="AR142" s="372" t="s">
        <v>1549</v>
      </c>
      <c r="AS142" s="373" t="s">
        <v>1550</v>
      </c>
    </row>
    <row r="143" spans="7:45" ht="15.75" customHeight="1" thickBot="1">
      <c r="G143" s="320" t="s">
        <v>1057</v>
      </c>
      <c r="W143" s="321" t="s">
        <v>1058</v>
      </c>
      <c r="AD143" s="322" t="s">
        <v>1058</v>
      </c>
      <c r="AP143" s="368"/>
      <c r="AR143" s="374"/>
      <c r="AS143" s="375"/>
    </row>
    <row r="144" spans="7:45" ht="15.75" customHeight="1" thickBot="1">
      <c r="G144" s="320" t="s">
        <v>1059</v>
      </c>
      <c r="W144" s="321" t="s">
        <v>1060</v>
      </c>
      <c r="AD144" s="322" t="s">
        <v>1060</v>
      </c>
      <c r="AP144" s="368" t="str">
        <f t="shared" si="5"/>
        <v>CG - Elektrochemie</v>
      </c>
      <c r="AR144" s="372" t="s">
        <v>1551</v>
      </c>
      <c r="AS144" s="373" t="s">
        <v>1552</v>
      </c>
    </row>
    <row r="145" spans="7:45" ht="15.75" customHeight="1" thickBot="1">
      <c r="G145" s="320" t="s">
        <v>1061</v>
      </c>
      <c r="W145" s="321" t="s">
        <v>1062</v>
      </c>
      <c r="AD145" s="322" t="s">
        <v>1062</v>
      </c>
      <c r="AP145" s="368"/>
      <c r="AR145" s="374"/>
      <c r="AS145" s="375"/>
    </row>
    <row r="146" spans="7:45" ht="15.75" customHeight="1" thickBot="1">
      <c r="G146" s="320" t="s">
        <v>1063</v>
      </c>
      <c r="W146" s="321" t="s">
        <v>1064</v>
      </c>
      <c r="AD146" s="333" t="s">
        <v>1064</v>
      </c>
      <c r="AP146" s="368" t="str">
        <f t="shared" si="5"/>
        <v>CH - Jaderná a kvantová chemie, fotochemie</v>
      </c>
      <c r="AR146" s="372" t="s">
        <v>1553</v>
      </c>
      <c r="AS146" s="373" t="s">
        <v>1554</v>
      </c>
    </row>
    <row r="147" spans="7:45" ht="15.75" customHeight="1" thickBot="1">
      <c r="G147" s="320" t="s">
        <v>1065</v>
      </c>
      <c r="W147" s="321" t="s">
        <v>1066</v>
      </c>
      <c r="AD147" s="322" t="s">
        <v>1066</v>
      </c>
      <c r="AP147" s="368"/>
      <c r="AR147" s="374"/>
      <c r="AS147" s="375"/>
    </row>
    <row r="148" spans="7:45" ht="15.75" customHeight="1" thickBot="1">
      <c r="G148" s="320" t="s">
        <v>1067</v>
      </c>
      <c r="W148" s="321" t="s">
        <v>1068</v>
      </c>
      <c r="AD148" s="322" t="s">
        <v>1068</v>
      </c>
      <c r="AP148" s="368" t="str">
        <f t="shared" si="5"/>
        <v>CI - Průmyslová chemie a chemické inženýrství</v>
      </c>
      <c r="AR148" s="372" t="s">
        <v>1555</v>
      </c>
      <c r="AS148" s="373" t="s">
        <v>1556</v>
      </c>
    </row>
    <row r="149" spans="7:45" ht="15.75" customHeight="1" thickBot="1">
      <c r="G149" s="320" t="s">
        <v>1069</v>
      </c>
      <c r="W149" s="321" t="s">
        <v>1070</v>
      </c>
      <c r="AD149" s="322" t="s">
        <v>1070</v>
      </c>
      <c r="AP149" s="368"/>
      <c r="AR149" s="374"/>
      <c r="AS149" s="375"/>
    </row>
    <row r="150" spans="7:45" ht="15.75" customHeight="1" thickBot="1">
      <c r="G150" s="320" t="s">
        <v>1071</v>
      </c>
      <c r="W150" s="321" t="s">
        <v>1072</v>
      </c>
      <c r="AD150" s="322" t="s">
        <v>1072</v>
      </c>
      <c r="AP150" s="368" t="str">
        <f t="shared" si="5"/>
        <v>CJ - Ekotoxikologie</v>
      </c>
      <c r="AR150" s="372" t="s">
        <v>1557</v>
      </c>
      <c r="AS150" s="373" t="s">
        <v>1558</v>
      </c>
    </row>
    <row r="151" spans="7:45" ht="15.75" customHeight="1" thickBot="1">
      <c r="G151" s="320" t="s">
        <v>1073</v>
      </c>
      <c r="W151" s="321" t="s">
        <v>1074</v>
      </c>
      <c r="AD151" s="322" t="s">
        <v>1074</v>
      </c>
      <c r="AP151" s="368"/>
      <c r="AR151" s="374"/>
      <c r="AS151" s="375"/>
    </row>
    <row r="152" spans="7:45" ht="15.75" customHeight="1" thickBot="1">
      <c r="G152" s="320" t="s">
        <v>1075</v>
      </c>
      <c r="W152" s="321" t="s">
        <v>1076</v>
      </c>
      <c r="AD152" s="322" t="s">
        <v>1076</v>
      </c>
      <c r="AP152" s="368" t="str">
        <f t="shared" si="5"/>
        <v>CK - Petrochemie</v>
      </c>
      <c r="AR152" s="372" t="s">
        <v>1559</v>
      </c>
      <c r="AS152" s="373" t="s">
        <v>1560</v>
      </c>
    </row>
    <row r="153" spans="7:45" ht="15.75" customHeight="1" thickBot="1">
      <c r="G153" s="320" t="s">
        <v>1077</v>
      </c>
      <c r="W153" s="321" t="s">
        <v>1078</v>
      </c>
      <c r="AD153" s="322" t="s">
        <v>1078</v>
      </c>
      <c r="AP153" s="368"/>
      <c r="AR153" s="374"/>
      <c r="AS153" s="375"/>
    </row>
    <row r="154" spans="7:45" ht="15.75" customHeight="1" thickBot="1">
      <c r="G154" s="320" t="s">
        <v>1079</v>
      </c>
      <c r="W154" s="321" t="s">
        <v>1080</v>
      </c>
      <c r="AD154" s="322" t="s">
        <v>1080</v>
      </c>
      <c r="AP154" s="368" t="str">
        <f t="shared" si="5"/>
        <v>CLA - Modelování</v>
      </c>
      <c r="AR154" s="372" t="s">
        <v>1561</v>
      </c>
      <c r="AS154" s="373" t="s">
        <v>1562</v>
      </c>
    </row>
    <row r="155" spans="7:45" ht="15.75" customHeight="1" thickBot="1">
      <c r="G155" s="320" t="s">
        <v>1081</v>
      </c>
      <c r="W155" s="321" t="s">
        <v>1082</v>
      </c>
      <c r="AD155" s="322" t="s">
        <v>1082</v>
      </c>
      <c r="AP155" s="368" t="str">
        <f t="shared" si="5"/>
        <v>CLB - Půdní chemie</v>
      </c>
      <c r="AR155" s="372" t="s">
        <v>1563</v>
      </c>
      <c r="AS155" s="373" t="s">
        <v>1564</v>
      </c>
    </row>
    <row r="156" spans="7:45" ht="15.75" customHeight="1" thickBot="1">
      <c r="G156" s="320" t="s">
        <v>1083</v>
      </c>
      <c r="W156" s="321" t="s">
        <v>1084</v>
      </c>
      <c r="AD156" s="322" t="s">
        <v>1084</v>
      </c>
      <c r="AP156" s="368" t="str">
        <f t="shared" si="5"/>
        <v>CLC - Hydrochemie</v>
      </c>
      <c r="AR156" s="372" t="s">
        <v>1565</v>
      </c>
      <c r="AS156" s="373" t="s">
        <v>1566</v>
      </c>
    </row>
    <row r="157" spans="7:45" ht="15.75" customHeight="1" thickBot="1">
      <c r="G157" s="320" t="s">
        <v>1085</v>
      </c>
      <c r="W157" s="321" t="s">
        <v>1086</v>
      </c>
      <c r="AD157" s="322" t="s">
        <v>1086</v>
      </c>
      <c r="AP157" s="368"/>
      <c r="AR157" s="374"/>
      <c r="AS157" s="375"/>
    </row>
    <row r="158" spans="7:45" ht="15.75" customHeight="1" thickBot="1">
      <c r="G158" s="320" t="s">
        <v>1087</v>
      </c>
      <c r="W158" s="321" t="s">
        <v>1088</v>
      </c>
      <c r="AD158" s="322" t="s">
        <v>1088</v>
      </c>
      <c r="AP158" s="368" t="str">
        <f t="shared" si="5"/>
        <v>DA - Hydrologie a limnologie</v>
      </c>
      <c r="AR158" s="372" t="s">
        <v>1567</v>
      </c>
      <c r="AS158" s="373" t="s">
        <v>1568</v>
      </c>
    </row>
    <row r="159" spans="7:45" ht="15.75" customHeight="1" thickBot="1">
      <c r="G159" s="320" t="s">
        <v>1089</v>
      </c>
      <c r="W159" s="321" t="s">
        <v>1090</v>
      </c>
      <c r="AD159" s="322" t="s">
        <v>1090</v>
      </c>
      <c r="AP159" s="368"/>
      <c r="AR159" s="374"/>
      <c r="AS159" s="375"/>
    </row>
    <row r="160" spans="7:45" ht="15.75" customHeight="1" thickBot="1">
      <c r="G160" s="320" t="s">
        <v>1091</v>
      </c>
      <c r="W160" s="321" t="s">
        <v>1092</v>
      </c>
      <c r="AD160" s="322" t="s">
        <v>1092</v>
      </c>
      <c r="AP160" s="368" t="str">
        <f t="shared" si="5"/>
        <v>DB - Geologie a mineralogie</v>
      </c>
      <c r="AR160" s="372" t="s">
        <v>1569</v>
      </c>
      <c r="AS160" s="373" t="s">
        <v>1570</v>
      </c>
    </row>
    <row r="161" spans="1:45" ht="15.75" customHeight="1" thickBot="1">
      <c r="G161" s="320" t="s">
        <v>1093</v>
      </c>
      <c r="W161" s="321" t="s">
        <v>1094</v>
      </c>
      <c r="AD161" s="322" t="s">
        <v>1094</v>
      </c>
      <c r="AP161" s="368"/>
      <c r="AR161" s="374"/>
      <c r="AS161" s="375"/>
    </row>
    <row r="162" spans="1:45" ht="15.75" customHeight="1" thickBot="1">
      <c r="G162" s="320" t="s">
        <v>1095</v>
      </c>
      <c r="W162" s="321" t="s">
        <v>1096</v>
      </c>
      <c r="AD162" s="333" t="s">
        <v>1096</v>
      </c>
      <c r="AP162" s="368" t="str">
        <f t="shared" si="5"/>
        <v>DC - Seismologie, vulkanologie a struktura Země</v>
      </c>
      <c r="AR162" s="372" t="s">
        <v>1571</v>
      </c>
      <c r="AS162" s="373" t="s">
        <v>1572</v>
      </c>
    </row>
    <row r="163" spans="1:45" ht="15.75" customHeight="1" thickBot="1">
      <c r="G163" s="320" t="s">
        <v>1097</v>
      </c>
      <c r="W163" s="321" t="s">
        <v>1098</v>
      </c>
      <c r="AD163" s="322" t="s">
        <v>1098</v>
      </c>
      <c r="AP163" s="368"/>
      <c r="AR163" s="374"/>
      <c r="AS163" s="375"/>
    </row>
    <row r="164" spans="1:45" ht="15.75" customHeight="1" thickBot="1">
      <c r="G164" s="320" t="s">
        <v>1099</v>
      </c>
      <c r="W164" s="321" t="s">
        <v>1100</v>
      </c>
      <c r="AD164" s="322" t="s">
        <v>1100</v>
      </c>
      <c r="AP164" s="368" t="str">
        <f t="shared" si="5"/>
        <v>DD - Geochemie</v>
      </c>
      <c r="AR164" s="372" t="s">
        <v>1573</v>
      </c>
      <c r="AS164" s="373" t="s">
        <v>1574</v>
      </c>
    </row>
    <row r="165" spans="1:45" ht="15.75" customHeight="1" thickBot="1">
      <c r="G165" s="320" t="s">
        <v>1101</v>
      </c>
      <c r="W165" s="321" t="s">
        <v>1102</v>
      </c>
      <c r="AD165" s="322" t="s">
        <v>1102</v>
      </c>
      <c r="AP165" s="368"/>
      <c r="AR165" s="374"/>
      <c r="AS165" s="375"/>
    </row>
    <row r="166" spans="1:45" ht="15.75" customHeight="1" thickBot="1">
      <c r="G166" s="320" t="s">
        <v>1103</v>
      </c>
      <c r="W166" s="321" t="s">
        <v>1104</v>
      </c>
      <c r="AD166" s="322" t="s">
        <v>1104</v>
      </c>
      <c r="AP166" s="368" t="str">
        <f t="shared" si="5"/>
        <v>DE - Zemský magnetismus, geodesie, geografie</v>
      </c>
      <c r="AR166" s="372" t="s">
        <v>1575</v>
      </c>
      <c r="AS166" s="373" t="s">
        <v>1576</v>
      </c>
    </row>
    <row r="167" spans="1:45" ht="15.75" customHeight="1" thickBot="1">
      <c r="G167" s="320" t="s">
        <v>1105</v>
      </c>
      <c r="W167" s="321" t="s">
        <v>1106</v>
      </c>
      <c r="AD167" s="322" t="s">
        <v>1106</v>
      </c>
      <c r="AP167" s="368"/>
      <c r="AR167" s="374"/>
      <c r="AS167" s="375"/>
    </row>
    <row r="168" spans="1:45" ht="15.75" customHeight="1" thickBot="1">
      <c r="G168" s="320" t="s">
        <v>1107</v>
      </c>
      <c r="W168" s="321" t="s">
        <v>1108</v>
      </c>
      <c r="AD168" s="322" t="s">
        <v>1108</v>
      </c>
      <c r="AP168" s="368" t="str">
        <f t="shared" si="5"/>
        <v>DF - Pedologie</v>
      </c>
      <c r="AR168" s="372" t="s">
        <v>1577</v>
      </c>
      <c r="AS168" s="373" t="s">
        <v>1578</v>
      </c>
    </row>
    <row r="169" spans="1:45" ht="15.75" customHeight="1" thickBot="1">
      <c r="G169" s="320" t="s">
        <v>1109</v>
      </c>
      <c r="W169" s="321" t="s">
        <v>1110</v>
      </c>
      <c r="AD169" s="322" t="s">
        <v>1110</v>
      </c>
      <c r="AP169" s="368"/>
      <c r="AR169" s="374"/>
      <c r="AS169" s="375"/>
    </row>
    <row r="170" spans="1:45" ht="15.75" customHeight="1" thickBot="1">
      <c r="G170" s="320" t="s">
        <v>1111</v>
      </c>
      <c r="W170" s="321" t="s">
        <v>1112</v>
      </c>
      <c r="AD170" s="322" t="s">
        <v>1112</v>
      </c>
      <c r="AP170" s="368" t="str">
        <f t="shared" si="5"/>
        <v>DG - Vědy o atmosféře, meteorologie</v>
      </c>
      <c r="AR170" s="372" t="s">
        <v>1579</v>
      </c>
      <c r="AS170" s="373" t="s">
        <v>1580</v>
      </c>
    </row>
    <row r="171" spans="1:45" ht="15.75" customHeight="1" thickBot="1">
      <c r="G171" s="320" t="s">
        <v>1113</v>
      </c>
      <c r="W171" s="321" t="s">
        <v>1114</v>
      </c>
      <c r="AD171" s="322" t="s">
        <v>1114</v>
      </c>
      <c r="AP171" s="368"/>
      <c r="AR171" s="374"/>
      <c r="AS171" s="375"/>
    </row>
    <row r="172" spans="1:45" ht="15.75" customHeight="1" thickBot="1">
      <c r="G172" s="320" t="s">
        <v>1115</v>
      </c>
      <c r="W172" s="321" t="s">
        <v>1116</v>
      </c>
      <c r="AD172" s="322" t="s">
        <v>1116</v>
      </c>
      <c r="AP172" s="368" t="str">
        <f t="shared" si="5"/>
        <v>DH - Báňský průmysl včetně těžby a zpracování uhlí</v>
      </c>
      <c r="AR172" s="372" t="s">
        <v>1581</v>
      </c>
      <c r="AS172" s="373" t="s">
        <v>1582</v>
      </c>
    </row>
    <row r="173" spans="1:45" ht="15.75" customHeight="1" thickBot="1">
      <c r="W173" s="321" t="s">
        <v>1117</v>
      </c>
      <c r="AD173" s="322" t="s">
        <v>1117</v>
      </c>
      <c r="AP173" s="368"/>
      <c r="AR173" s="374"/>
      <c r="AS173" s="375"/>
    </row>
    <row r="174" spans="1:45" ht="15.75" customHeight="1" thickBot="1">
      <c r="W174" s="321" t="s">
        <v>1118</v>
      </c>
      <c r="AD174" s="322" t="s">
        <v>1118</v>
      </c>
      <c r="AP174" s="368" t="str">
        <f t="shared" si="5"/>
        <v>DI - Znečištění a kontrola vzduchu</v>
      </c>
      <c r="AR174" s="372" t="s">
        <v>1583</v>
      </c>
      <c r="AS174" s="373" t="s">
        <v>1584</v>
      </c>
    </row>
    <row r="175" spans="1:45" ht="15.75" customHeight="1" thickBot="1">
      <c r="H175" s="1"/>
      <c r="L175" s="1"/>
      <c r="W175" s="321" t="s">
        <v>1119</v>
      </c>
      <c r="AD175" s="322" t="s">
        <v>1119</v>
      </c>
      <c r="AP175" s="368"/>
      <c r="AR175" s="374"/>
      <c r="AS175" s="375"/>
    </row>
    <row r="176" spans="1:45" ht="15.75" customHeight="1" thickBot="1">
      <c r="A176" s="1"/>
      <c r="B176" s="1"/>
      <c r="C176" s="1"/>
      <c r="D176" s="1"/>
      <c r="E176" s="1"/>
      <c r="F176" s="1"/>
      <c r="G176" s="1"/>
      <c r="H176" s="1"/>
      <c r="I176" s="1"/>
      <c r="J176" s="1"/>
      <c r="K176" s="1"/>
      <c r="L176" s="1"/>
      <c r="M176" s="1"/>
      <c r="N176" s="1"/>
      <c r="O176" s="1"/>
      <c r="P176" s="1"/>
      <c r="Q176" s="1"/>
      <c r="R176" s="1"/>
      <c r="S176" s="1"/>
      <c r="T176" s="1"/>
      <c r="U176" s="1"/>
      <c r="V176" s="1"/>
      <c r="W176" s="321"/>
      <c r="X176" s="1"/>
      <c r="Y176" s="1"/>
      <c r="Z176" s="1"/>
      <c r="AA176" s="1"/>
      <c r="AB176" s="1"/>
      <c r="AC176" s="1"/>
      <c r="AD176" s="322"/>
      <c r="AE176" s="1"/>
      <c r="AF176" s="1"/>
      <c r="AG176" s="1"/>
      <c r="AH176" s="1"/>
      <c r="AI176" s="1"/>
      <c r="AJ176" s="1"/>
      <c r="AK176" s="1"/>
      <c r="AL176" s="1"/>
      <c r="AM176" s="1"/>
      <c r="AP176" s="368" t="str">
        <f t="shared" si="5"/>
        <v>DJ - Znečištění a kontrola vody</v>
      </c>
      <c r="AR176" s="372" t="s">
        <v>1585</v>
      </c>
      <c r="AS176" s="373" t="s">
        <v>1586</v>
      </c>
    </row>
    <row r="177" spans="1:45" ht="15.75" customHeight="1" thickBot="1">
      <c r="A177" s="1"/>
      <c r="B177" s="1"/>
      <c r="C177" s="1"/>
      <c r="D177" s="1"/>
      <c r="E177" s="1"/>
      <c r="F177" s="1"/>
      <c r="G177" s="1"/>
      <c r="H177" s="1"/>
      <c r="I177" s="1"/>
      <c r="J177" s="1"/>
      <c r="K177" s="1"/>
      <c r="L177" s="1"/>
      <c r="M177" s="1"/>
      <c r="N177" s="1"/>
      <c r="O177" s="1"/>
      <c r="P177" s="1"/>
      <c r="Q177" s="1"/>
      <c r="R177" s="1"/>
      <c r="S177" s="1"/>
      <c r="T177" s="1"/>
      <c r="U177" s="1"/>
      <c r="V177" s="1"/>
      <c r="W177" s="321"/>
      <c r="X177" s="1"/>
      <c r="Y177" s="1"/>
      <c r="Z177" s="1"/>
      <c r="AA177" s="1"/>
      <c r="AB177" s="1"/>
      <c r="AC177" s="1"/>
      <c r="AD177" s="322"/>
      <c r="AE177" s="1"/>
      <c r="AF177" s="1"/>
      <c r="AG177" s="1"/>
      <c r="AH177" s="1"/>
      <c r="AI177" s="1"/>
      <c r="AJ177" s="1"/>
      <c r="AK177" s="1"/>
      <c r="AL177" s="1"/>
      <c r="AM177" s="1"/>
      <c r="AP177" s="368"/>
      <c r="AR177" s="374"/>
      <c r="AS177" s="375"/>
    </row>
    <row r="178" spans="1:45" ht="15.75" customHeight="1" thickBot="1">
      <c r="G178" s="320" t="s">
        <v>1120</v>
      </c>
      <c r="H178" s="1"/>
      <c r="W178" s="321" t="s">
        <v>1121</v>
      </c>
      <c r="AD178" s="322" t="s">
        <v>1121</v>
      </c>
      <c r="AP178" s="368" t="str">
        <f t="shared" si="5"/>
        <v>DK - Kontaminace a dekontaminace půdy včetně pesticidů</v>
      </c>
      <c r="AR178" s="372" t="s">
        <v>1587</v>
      </c>
      <c r="AS178" s="373" t="s">
        <v>1588</v>
      </c>
    </row>
    <row r="179" spans="1:45" ht="15.75" customHeight="1" thickBot="1">
      <c r="G179" s="320" t="s">
        <v>1122</v>
      </c>
      <c r="H179" s="1"/>
      <c r="W179" s="321" t="s">
        <v>1123</v>
      </c>
      <c r="AD179" s="322" t="s">
        <v>1123</v>
      </c>
      <c r="AP179" s="368"/>
      <c r="AR179" s="374"/>
      <c r="AS179" s="375"/>
    </row>
    <row r="180" spans="1:45" ht="15.75" customHeight="1" thickBot="1">
      <c r="G180" s="320" t="s">
        <v>1124</v>
      </c>
      <c r="H180" s="1"/>
      <c r="W180" s="321" t="s">
        <v>1125</v>
      </c>
      <c r="AD180" s="322" t="s">
        <v>1125</v>
      </c>
      <c r="AP180" s="368" t="str">
        <f t="shared" si="5"/>
        <v>DL - Tuhý odpad a jeho kontrola, recyklace</v>
      </c>
      <c r="AR180" s="372" t="s">
        <v>1589</v>
      </c>
      <c r="AS180" s="373" t="s">
        <v>1590</v>
      </c>
    </row>
    <row r="181" spans="1:45" ht="15.75" customHeight="1" thickBot="1">
      <c r="G181" s="320" t="s">
        <v>1126</v>
      </c>
      <c r="H181" s="1"/>
      <c r="L181" s="1"/>
      <c r="W181" s="321" t="s">
        <v>1127</v>
      </c>
      <c r="AD181" s="322" t="s">
        <v>1127</v>
      </c>
      <c r="AP181" s="368"/>
      <c r="AR181" s="374"/>
      <c r="AS181" s="375"/>
    </row>
    <row r="182" spans="1:45" ht="15.75" customHeight="1" thickBot="1">
      <c r="G182" s="320" t="s">
        <v>1128</v>
      </c>
      <c r="H182" s="1"/>
      <c r="W182" s="321" t="s">
        <v>1129</v>
      </c>
      <c r="AD182" s="322" t="s">
        <v>1129</v>
      </c>
      <c r="AP182" s="368" t="str">
        <f t="shared" si="5"/>
        <v>DM - Vliv životního prostředí na zdraví</v>
      </c>
      <c r="AR182" s="372" t="s">
        <v>1591</v>
      </c>
      <c r="AS182" s="373" t="s">
        <v>1592</v>
      </c>
    </row>
    <row r="183" spans="1:45" ht="15.75" customHeight="1" thickBot="1">
      <c r="G183" s="320" t="s">
        <v>1130</v>
      </c>
      <c r="H183" s="1"/>
      <c r="W183" s="321" t="s">
        <v>1131</v>
      </c>
      <c r="AD183" s="322" t="s">
        <v>1131</v>
      </c>
      <c r="AP183" s="368"/>
      <c r="AR183" s="374"/>
      <c r="AS183" s="375"/>
    </row>
    <row r="184" spans="1:45" ht="15.75" customHeight="1" thickBot="1">
      <c r="G184" s="320" t="s">
        <v>1132</v>
      </c>
      <c r="W184" s="321" t="s">
        <v>1133</v>
      </c>
      <c r="AD184" s="322" t="s">
        <v>1133</v>
      </c>
      <c r="AP184" s="368" t="str">
        <f t="shared" si="5"/>
        <v>DN - Ochrana krajinných území, rekultivace a tvorba krajiny</v>
      </c>
      <c r="AR184" s="372" t="s">
        <v>1593</v>
      </c>
      <c r="AS184" s="373" t="s">
        <v>1594</v>
      </c>
    </row>
    <row r="185" spans="1:45" ht="15.75" customHeight="1" thickBot="1">
      <c r="G185" s="320" t="s">
        <v>1134</v>
      </c>
      <c r="W185" s="321" t="s">
        <v>1135</v>
      </c>
      <c r="AD185" s="322" t="s">
        <v>1135</v>
      </c>
      <c r="AP185" s="368"/>
      <c r="AR185" s="374"/>
      <c r="AS185" s="375"/>
    </row>
    <row r="186" spans="1:45" ht="15.75" customHeight="1" thickBot="1">
      <c r="G186" s="320" t="s">
        <v>1136</v>
      </c>
      <c r="W186" s="321" t="s">
        <v>1137</v>
      </c>
      <c r="AD186" s="322" t="s">
        <v>1137</v>
      </c>
      <c r="AP186" s="368"/>
      <c r="AR186" s="374"/>
      <c r="AS186" s="375"/>
    </row>
    <row r="187" spans="1:45" ht="15.75" customHeight="1" thickBot="1">
      <c r="G187" s="320" t="s">
        <v>1138</v>
      </c>
      <c r="W187" s="321" t="s">
        <v>1139</v>
      </c>
      <c r="AD187" s="322" t="s">
        <v>1139</v>
      </c>
      <c r="AP187" s="368" t="str">
        <f t="shared" si="5"/>
        <v>EA - Morfologické obory a cytologie</v>
      </c>
      <c r="AR187" s="372" t="s">
        <v>1595</v>
      </c>
      <c r="AS187" s="373" t="s">
        <v>1596</v>
      </c>
    </row>
    <row r="188" spans="1:45" ht="15.75" customHeight="1" thickBot="1">
      <c r="G188" s="320" t="s">
        <v>1140</v>
      </c>
      <c r="W188" s="321" t="s">
        <v>1141</v>
      </c>
      <c r="AD188" s="322" t="s">
        <v>1141</v>
      </c>
      <c r="AP188" s="368"/>
      <c r="AR188" s="374"/>
      <c r="AS188" s="375"/>
    </row>
    <row r="189" spans="1:45" ht="15.75" customHeight="1" thickBot="1">
      <c r="G189" s="320" t="s">
        <v>1142</v>
      </c>
      <c r="W189" s="321" t="s">
        <v>1143</v>
      </c>
      <c r="AD189" s="322" t="s">
        <v>1143</v>
      </c>
      <c r="AP189" s="368" t="str">
        <f t="shared" si="5"/>
        <v>EB - Genetika a molekulární biologie</v>
      </c>
      <c r="AR189" s="372" t="s">
        <v>1597</v>
      </c>
      <c r="AS189" s="373" t="s">
        <v>1598</v>
      </c>
    </row>
    <row r="190" spans="1:45" ht="15.75" customHeight="1" thickBot="1">
      <c r="G190" s="320" t="s">
        <v>1144</v>
      </c>
      <c r="W190" s="321" t="s">
        <v>1145</v>
      </c>
      <c r="AD190" s="322" t="s">
        <v>1145</v>
      </c>
      <c r="AP190" s="368"/>
      <c r="AR190" s="374"/>
      <c r="AS190" s="375"/>
    </row>
    <row r="191" spans="1:45" ht="15.75" customHeight="1" thickBot="1">
      <c r="G191" s="320" t="s">
        <v>1146</v>
      </c>
      <c r="W191" s="321" t="s">
        <v>1147</v>
      </c>
      <c r="AD191" s="322" t="s">
        <v>1147</v>
      </c>
      <c r="AP191" s="368" t="str">
        <f t="shared" si="5"/>
        <v>EC - Imunologie</v>
      </c>
      <c r="AR191" s="372" t="s">
        <v>1599</v>
      </c>
      <c r="AS191" s="373" t="s">
        <v>1600</v>
      </c>
    </row>
    <row r="192" spans="1:45" ht="15.75" customHeight="1" thickBot="1">
      <c r="G192" s="320" t="s">
        <v>1148</v>
      </c>
      <c r="W192" s="321" t="s">
        <v>1149</v>
      </c>
      <c r="AD192" s="322" t="s">
        <v>1149</v>
      </c>
      <c r="AP192" s="368"/>
      <c r="AR192" s="374"/>
      <c r="AS192" s="375"/>
    </row>
    <row r="193" spans="1:45" ht="15.75" customHeight="1" thickBot="1">
      <c r="G193" s="320" t="s">
        <v>1150</v>
      </c>
      <c r="W193" s="321" t="s">
        <v>1151</v>
      </c>
      <c r="AD193" s="322" t="s">
        <v>1151</v>
      </c>
      <c r="AP193" s="368" t="str">
        <f t="shared" si="5"/>
        <v>ED - Mikrobiologie, virologie</v>
      </c>
      <c r="AR193" s="372" t="s">
        <v>1601</v>
      </c>
      <c r="AS193" s="373" t="s">
        <v>1602</v>
      </c>
    </row>
    <row r="194" spans="1:45" ht="15.75" customHeight="1" thickBot="1">
      <c r="G194" s="320" t="s">
        <v>1152</v>
      </c>
      <c r="W194" s="321" t="s">
        <v>1153</v>
      </c>
      <c r="AD194" s="322" t="s">
        <v>1153</v>
      </c>
      <c r="AP194" s="368"/>
      <c r="AR194" s="374"/>
      <c r="AS194" s="375"/>
    </row>
    <row r="195" spans="1:45" ht="15.75" customHeight="1" thickBot="1">
      <c r="A195" s="334"/>
      <c r="B195" s="334"/>
      <c r="C195" s="334"/>
      <c r="D195" s="334"/>
      <c r="E195" s="334"/>
      <c r="F195" s="334"/>
      <c r="G195" s="335" t="s">
        <v>1154</v>
      </c>
      <c r="H195" s="334"/>
      <c r="I195" s="334"/>
      <c r="J195" s="334"/>
      <c r="K195" s="334"/>
      <c r="L195" s="334"/>
      <c r="M195" s="334"/>
      <c r="N195" s="334"/>
      <c r="O195" s="334"/>
      <c r="P195" s="334"/>
      <c r="Q195" s="334"/>
      <c r="R195" s="334"/>
      <c r="S195" s="334"/>
      <c r="T195" s="334"/>
      <c r="U195" s="334"/>
      <c r="V195" s="334"/>
      <c r="W195" s="336" t="s">
        <v>1155</v>
      </c>
      <c r="X195" s="334"/>
      <c r="Y195" s="334"/>
      <c r="Z195" s="334"/>
      <c r="AA195" s="334"/>
      <c r="AB195" s="334"/>
      <c r="AC195" s="334"/>
      <c r="AD195" s="332" t="s">
        <v>1155</v>
      </c>
      <c r="AE195" s="334"/>
      <c r="AF195" s="334"/>
      <c r="AG195" s="334"/>
      <c r="AH195" s="334"/>
      <c r="AI195" s="334"/>
      <c r="AJ195" s="334"/>
      <c r="AK195" s="334"/>
      <c r="AL195" s="334"/>
      <c r="AM195" s="334"/>
      <c r="AP195" s="368" t="str">
        <f t="shared" si="5"/>
        <v>EEA - Fyziologie rostlin</v>
      </c>
      <c r="AR195" s="372" t="s">
        <v>1603</v>
      </c>
      <c r="AS195" s="373" t="s">
        <v>1604</v>
      </c>
    </row>
    <row r="196" spans="1:45" ht="15.75" customHeight="1" thickBot="1">
      <c r="G196" s="320" t="s">
        <v>1156</v>
      </c>
      <c r="W196" s="321" t="s">
        <v>1157</v>
      </c>
      <c r="AD196" s="322" t="s">
        <v>1157</v>
      </c>
      <c r="AP196" s="368"/>
      <c r="AR196" s="374"/>
      <c r="AS196" s="375"/>
    </row>
    <row r="197" spans="1:45" ht="15.75" customHeight="1" thickBot="1">
      <c r="G197" s="320" t="s">
        <v>1158</v>
      </c>
      <c r="W197" s="321" t="s">
        <v>1159</v>
      </c>
      <c r="AD197" s="322" t="s">
        <v>1159</v>
      </c>
      <c r="AP197" s="368" t="str">
        <f t="shared" ref="AP197:AP260" si="6">_xlfn.CONCAT(AR197," - ", AS197)</f>
        <v>EFA - Fyziologie živočichů</v>
      </c>
      <c r="AR197" s="372" t="s">
        <v>1605</v>
      </c>
      <c r="AS197" s="373" t="s">
        <v>1606</v>
      </c>
    </row>
    <row r="198" spans="1:45" ht="15.75" customHeight="1" thickBot="1">
      <c r="G198" s="320" t="s">
        <v>1160</v>
      </c>
      <c r="W198" s="321" t="s">
        <v>1161</v>
      </c>
      <c r="AD198" s="322" t="s">
        <v>1161</v>
      </c>
      <c r="AP198" s="368" t="str">
        <f t="shared" si="6"/>
        <v>EFB - Entomologie</v>
      </c>
      <c r="AR198" s="372" t="s">
        <v>1607</v>
      </c>
      <c r="AS198" s="373" t="s">
        <v>1608</v>
      </c>
    </row>
    <row r="199" spans="1:45" ht="15.75" customHeight="1" thickBot="1">
      <c r="G199" s="320" t="s">
        <v>1162</v>
      </c>
      <c r="W199" s="321" t="s">
        <v>1163</v>
      </c>
      <c r="AD199" s="322" t="s">
        <v>1163</v>
      </c>
      <c r="AP199" s="368"/>
      <c r="AR199" s="374"/>
      <c r="AS199" s="375"/>
    </row>
    <row r="200" spans="1:45" ht="15.75" customHeight="1" thickBot="1">
      <c r="G200" s="320" t="s">
        <v>1164</v>
      </c>
      <c r="W200" s="321" t="s">
        <v>1165</v>
      </c>
      <c r="AD200" s="322" t="s">
        <v>1165</v>
      </c>
      <c r="AP200" s="368" t="str">
        <f t="shared" si="6"/>
        <v>EG - Ekologie – společenstva</v>
      </c>
      <c r="AR200" s="372" t="s">
        <v>1609</v>
      </c>
      <c r="AS200" s="373" t="s">
        <v>1610</v>
      </c>
    </row>
    <row r="201" spans="1:45" ht="15.75" customHeight="1" thickBot="1">
      <c r="G201" s="320" t="s">
        <v>1166</v>
      </c>
      <c r="W201" s="321" t="s">
        <v>1167</v>
      </c>
      <c r="AD201" s="322" t="s">
        <v>1167</v>
      </c>
      <c r="AP201" s="368"/>
      <c r="AR201" s="374"/>
      <c r="AS201" s="375"/>
    </row>
    <row r="202" spans="1:45" ht="15.75" customHeight="1" thickBot="1">
      <c r="G202" s="320" t="s">
        <v>1168</v>
      </c>
      <c r="W202" s="321" t="s">
        <v>1169</v>
      </c>
      <c r="AD202" s="322" t="s">
        <v>1169</v>
      </c>
      <c r="AP202" s="368" t="str">
        <f t="shared" si="6"/>
        <v>EH - Biotechnologie a bionika</v>
      </c>
      <c r="AR202" s="372" t="s">
        <v>1611</v>
      </c>
      <c r="AS202" s="373" t="s">
        <v>1612</v>
      </c>
    </row>
    <row r="203" spans="1:45" ht="15.75" customHeight="1" thickBot="1">
      <c r="G203" s="320" t="s">
        <v>1170</v>
      </c>
      <c r="W203" s="321" t="s">
        <v>1171</v>
      </c>
      <c r="AD203" s="322" t="s">
        <v>1171</v>
      </c>
      <c r="AP203" s="368"/>
      <c r="AR203" s="374"/>
      <c r="AS203" s="375"/>
    </row>
    <row r="204" spans="1:45" ht="15.75" customHeight="1" thickBot="1">
      <c r="G204" s="320" t="s">
        <v>1172</v>
      </c>
      <c r="W204" s="321" t="s">
        <v>1173</v>
      </c>
      <c r="AD204" s="322" t="s">
        <v>1173</v>
      </c>
      <c r="AP204" s="368" t="str">
        <f t="shared" si="6"/>
        <v>EI - Bioinformatika</v>
      </c>
      <c r="AR204" s="372" t="s">
        <v>1613</v>
      </c>
      <c r="AS204" s="373" t="s">
        <v>1614</v>
      </c>
    </row>
    <row r="205" spans="1:45" ht="15.75" customHeight="1" thickBot="1">
      <c r="G205" s="320" t="s">
        <v>1174</v>
      </c>
      <c r="W205" s="321" t="s">
        <v>1175</v>
      </c>
      <c r="AD205" s="322" t="s">
        <v>1175</v>
      </c>
      <c r="AP205" s="368"/>
      <c r="AR205" s="374"/>
      <c r="AS205" s="375"/>
    </row>
    <row r="206" spans="1:45" ht="15.75" customHeight="1" thickBot="1">
      <c r="G206" s="320" t="s">
        <v>1176</v>
      </c>
      <c r="W206" s="321" t="s">
        <v>1177</v>
      </c>
      <c r="AD206" s="322" t="s">
        <v>1177</v>
      </c>
      <c r="AP206" s="368"/>
      <c r="AR206" s="374"/>
      <c r="AS206" s="375"/>
    </row>
    <row r="207" spans="1:45" ht="15.75" customHeight="1" thickBot="1">
      <c r="G207" s="320" t="s">
        <v>1178</v>
      </c>
      <c r="W207" s="321" t="s">
        <v>1179</v>
      </c>
      <c r="AD207" s="322" t="s">
        <v>1179</v>
      </c>
      <c r="AP207" s="368" t="str">
        <f t="shared" si="6"/>
        <v>FA - Kardiovaskulární nemoci vč. kardiochirurgie</v>
      </c>
      <c r="AR207" s="372" t="s">
        <v>1615</v>
      </c>
      <c r="AS207" s="373" t="s">
        <v>1616</v>
      </c>
    </row>
    <row r="208" spans="1:45" ht="15.75" customHeight="1" thickBot="1">
      <c r="G208" s="320" t="s">
        <v>1180</v>
      </c>
      <c r="W208" s="321" t="s">
        <v>1181</v>
      </c>
      <c r="AD208" s="322" t="s">
        <v>1181</v>
      </c>
      <c r="AP208" s="368"/>
      <c r="AR208" s="374"/>
      <c r="AS208" s="375"/>
    </row>
    <row r="209" spans="7:45" ht="15.75" customHeight="1" thickBot="1">
      <c r="G209" s="320" t="s">
        <v>1182</v>
      </c>
      <c r="W209" s="321" t="s">
        <v>1183</v>
      </c>
      <c r="AD209" s="322" t="s">
        <v>1183</v>
      </c>
      <c r="AP209" s="368" t="str">
        <f t="shared" si="6"/>
        <v>FB - Endokrinologie, diabetologie, metabolismus, výživa</v>
      </c>
      <c r="AR209" s="372" t="s">
        <v>1617</v>
      </c>
      <c r="AS209" s="373" t="s">
        <v>1618</v>
      </c>
    </row>
    <row r="210" spans="7:45" ht="15.75" customHeight="1" thickBot="1">
      <c r="G210" s="320" t="s">
        <v>1184</v>
      </c>
      <c r="W210" s="321" t="s">
        <v>1185</v>
      </c>
      <c r="AD210" s="322" t="s">
        <v>1185</v>
      </c>
      <c r="AP210" s="368"/>
      <c r="AR210" s="374"/>
      <c r="AS210" s="375"/>
    </row>
    <row r="211" spans="7:45" ht="15.75" customHeight="1" thickBot="1">
      <c r="G211" s="320" t="s">
        <v>1186</v>
      </c>
      <c r="W211" s="321" t="s">
        <v>1187</v>
      </c>
      <c r="AD211" s="322" t="s">
        <v>1187</v>
      </c>
      <c r="AP211" s="368" t="str">
        <f t="shared" si="6"/>
        <v>FC - Pneumologie</v>
      </c>
      <c r="AR211" s="372" t="s">
        <v>1619</v>
      </c>
      <c r="AS211" s="373" t="s">
        <v>1620</v>
      </c>
    </row>
    <row r="212" spans="7:45" ht="15.75" customHeight="1" thickBot="1">
      <c r="G212" s="320" t="s">
        <v>1188</v>
      </c>
      <c r="W212" s="321" t="s">
        <v>1189</v>
      </c>
      <c r="AD212" s="322" t="s">
        <v>1189</v>
      </c>
      <c r="AP212" s="368"/>
      <c r="AR212" s="374"/>
      <c r="AS212" s="375"/>
    </row>
    <row r="213" spans="7:45" ht="15.75" customHeight="1" thickBot="1">
      <c r="G213" s="320" t="s">
        <v>1190</v>
      </c>
      <c r="W213" s="321" t="s">
        <v>1191</v>
      </c>
      <c r="AD213" s="322" t="s">
        <v>1191</v>
      </c>
      <c r="AP213" s="368" t="str">
        <f t="shared" si="6"/>
        <v>FD - Onkologie a hematologie</v>
      </c>
      <c r="AR213" s="372" t="s">
        <v>1621</v>
      </c>
      <c r="AS213" s="373" t="s">
        <v>1622</v>
      </c>
    </row>
    <row r="214" spans="7:45" ht="15.75" customHeight="1" thickBot="1">
      <c r="G214" s="320" t="s">
        <v>1192</v>
      </c>
      <c r="W214" s="321" t="s">
        <v>1193</v>
      </c>
      <c r="AD214" s="322" t="s">
        <v>1193</v>
      </c>
      <c r="AP214" s="368"/>
      <c r="AR214" s="374"/>
      <c r="AS214" s="375"/>
    </row>
    <row r="215" spans="7:45" ht="15.75" customHeight="1" thickBot="1">
      <c r="G215" s="320" t="s">
        <v>1194</v>
      </c>
      <c r="W215" s="337"/>
      <c r="AD215" s="338"/>
      <c r="AP215" s="368" t="str">
        <f t="shared" si="6"/>
        <v>FE - Ostatní obory vnitřního lékařství</v>
      </c>
      <c r="AR215" s="372" t="s">
        <v>1623</v>
      </c>
      <c r="AS215" s="373" t="s">
        <v>1624</v>
      </c>
    </row>
    <row r="216" spans="7:45" ht="15.75" customHeight="1" thickBot="1">
      <c r="G216" s="320" t="s">
        <v>1195</v>
      </c>
      <c r="W216" s="337"/>
      <c r="AP216" s="368"/>
      <c r="AR216" s="374"/>
      <c r="AS216" s="375"/>
    </row>
    <row r="217" spans="7:45" ht="15.75" customHeight="1" thickBot="1">
      <c r="G217" s="320" t="s">
        <v>1196</v>
      </c>
      <c r="W217" s="337"/>
      <c r="AP217" s="368" t="str">
        <f t="shared" si="6"/>
        <v>FF - ORL, oftalmologie</v>
      </c>
      <c r="AR217" s="372" t="s">
        <v>1625</v>
      </c>
      <c r="AS217" s="373" t="s">
        <v>1626</v>
      </c>
    </row>
    <row r="218" spans="7:45" ht="15.75" customHeight="1" thickBot="1">
      <c r="G218" s="320" t="s">
        <v>1197</v>
      </c>
      <c r="W218" s="337"/>
      <c r="AP218" s="368"/>
      <c r="AR218" s="374"/>
      <c r="AS218" s="375"/>
    </row>
    <row r="219" spans="7:45" ht="15.75" customHeight="1" thickBot="1">
      <c r="G219" s="320" t="s">
        <v>1198</v>
      </c>
      <c r="W219" s="337"/>
      <c r="AP219" s="368" t="str">
        <f t="shared" si="6"/>
        <v>FG - Pediatrie</v>
      </c>
      <c r="AR219" s="372" t="s">
        <v>1627</v>
      </c>
      <c r="AS219" s="373" t="s">
        <v>1628</v>
      </c>
    </row>
    <row r="220" spans="7:45" ht="15.75" customHeight="1" thickBot="1">
      <c r="G220" s="320" t="s">
        <v>1199</v>
      </c>
      <c r="W220" s="337"/>
      <c r="AP220" s="368"/>
      <c r="AR220" s="374"/>
      <c r="AS220" s="375"/>
    </row>
    <row r="221" spans="7:45" ht="15.75" customHeight="1" thickBot="1">
      <c r="G221" s="320" t="s">
        <v>1200</v>
      </c>
      <c r="W221" s="337"/>
      <c r="AP221" s="368" t="str">
        <f t="shared" si="6"/>
        <v>FH - Neurologie, neurochirurgie, neurovědy, neurolingvistika</v>
      </c>
      <c r="AR221" s="372" t="s">
        <v>1629</v>
      </c>
      <c r="AS221" s="373" t="s">
        <v>1630</v>
      </c>
    </row>
    <row r="222" spans="7:45" ht="15.75" customHeight="1" thickBot="1">
      <c r="G222" s="320" t="s">
        <v>1201</v>
      </c>
      <c r="W222" s="337"/>
      <c r="AP222" s="368"/>
      <c r="AR222" s="374"/>
      <c r="AS222" s="375"/>
    </row>
    <row r="223" spans="7:45" ht="15.75" customHeight="1" thickBot="1">
      <c r="G223" s="320" t="s">
        <v>1202</v>
      </c>
      <c r="W223" s="337"/>
      <c r="AP223" s="368" t="str">
        <f t="shared" si="6"/>
        <v>FI - Traumatologie a ortopedie</v>
      </c>
      <c r="AR223" s="372" t="s">
        <v>1631</v>
      </c>
      <c r="AS223" s="373" t="s">
        <v>1632</v>
      </c>
    </row>
    <row r="224" spans="7:45" ht="15.75" customHeight="1" thickBot="1">
      <c r="G224" s="320" t="s">
        <v>1203</v>
      </c>
      <c r="W224" s="337"/>
      <c r="AP224" s="368"/>
      <c r="AR224" s="374"/>
      <c r="AS224" s="375"/>
    </row>
    <row r="225" spans="1:45" ht="15.75" customHeight="1" thickBot="1">
      <c r="G225" s="320" t="s">
        <v>1204</v>
      </c>
      <c r="W225" s="337"/>
      <c r="AP225" s="368" t="str">
        <f t="shared" si="6"/>
        <v>FJ - Chirurgie vč. transplantologie</v>
      </c>
      <c r="AR225" s="372" t="s">
        <v>1633</v>
      </c>
      <c r="AS225" s="373" t="s">
        <v>1634</v>
      </c>
    </row>
    <row r="226" spans="1:45" ht="15.75" customHeight="1" thickBot="1">
      <c r="G226" s="320" t="s">
        <v>1205</v>
      </c>
      <c r="W226" s="337"/>
      <c r="AP226" s="368"/>
      <c r="AR226" s="374"/>
      <c r="AS226" s="375"/>
    </row>
    <row r="227" spans="1:45" ht="15.75" customHeight="1" thickBot="1">
      <c r="G227" s="320" t="s">
        <v>1206</v>
      </c>
      <c r="W227" s="337"/>
      <c r="AP227" s="368" t="str">
        <f t="shared" si="6"/>
        <v>FK - Gynekologie a porodnictví</v>
      </c>
      <c r="AR227" s="372" t="s">
        <v>1635</v>
      </c>
      <c r="AS227" s="373" t="s">
        <v>1636</v>
      </c>
    </row>
    <row r="228" spans="1:45" ht="15.75" customHeight="1" thickBot="1">
      <c r="G228" s="320" t="s">
        <v>1207</v>
      </c>
      <c r="W228" s="337"/>
      <c r="AP228" s="368"/>
      <c r="AR228" s="374"/>
      <c r="AS228" s="375"/>
    </row>
    <row r="229" spans="1:45" ht="15.75" customHeight="1" thickBot="1">
      <c r="G229" s="320" t="s">
        <v>1208</v>
      </c>
      <c r="W229" s="337"/>
      <c r="AP229" s="368" t="str">
        <f t="shared" si="6"/>
        <v>FL - Psychiatrie, sexuologie</v>
      </c>
      <c r="AR229" s="372" t="s">
        <v>1637</v>
      </c>
      <c r="AS229" s="373" t="s">
        <v>1638</v>
      </c>
    </row>
    <row r="230" spans="1:45" ht="15.75" customHeight="1" thickBot="1">
      <c r="A230" s="334"/>
      <c r="B230" s="334"/>
      <c r="C230" s="334"/>
      <c r="D230" s="334"/>
      <c r="E230" s="334"/>
      <c r="F230" s="334"/>
      <c r="G230" s="335" t="s">
        <v>1209</v>
      </c>
      <c r="H230" s="334"/>
      <c r="I230" s="334"/>
      <c r="J230" s="334"/>
      <c r="K230" s="334"/>
      <c r="L230" s="334"/>
      <c r="M230" s="334"/>
      <c r="N230" s="334"/>
      <c r="O230" s="334"/>
      <c r="P230" s="334"/>
      <c r="Q230" s="334"/>
      <c r="R230" s="334"/>
      <c r="S230" s="334"/>
      <c r="T230" s="334"/>
      <c r="U230" s="334"/>
      <c r="V230" s="334"/>
      <c r="W230" s="339"/>
      <c r="X230" s="334"/>
      <c r="Y230" s="334"/>
      <c r="Z230" s="334"/>
      <c r="AA230" s="334"/>
      <c r="AB230" s="334"/>
      <c r="AC230" s="334"/>
      <c r="AD230" s="334"/>
      <c r="AE230" s="334"/>
      <c r="AF230" s="334"/>
      <c r="AG230" s="334"/>
      <c r="AH230" s="334"/>
      <c r="AI230" s="334"/>
      <c r="AJ230" s="334"/>
      <c r="AK230" s="334"/>
      <c r="AL230" s="334"/>
      <c r="AM230" s="334"/>
      <c r="AP230" s="368"/>
      <c r="AR230" s="374"/>
      <c r="AS230" s="375"/>
    </row>
    <row r="231" spans="1:45" ht="15.75" customHeight="1" thickBot="1">
      <c r="G231" s="320" t="s">
        <v>1210</v>
      </c>
      <c r="W231" s="337"/>
      <c r="AP231" s="368" t="str">
        <f t="shared" si="6"/>
        <v>FM - Hygiena</v>
      </c>
      <c r="AR231" s="372" t="s">
        <v>1639</v>
      </c>
      <c r="AS231" s="373" t="s">
        <v>1640</v>
      </c>
    </row>
    <row r="232" spans="1:45" ht="15.75" customHeight="1" thickBot="1">
      <c r="G232" s="320" t="s">
        <v>1211</v>
      </c>
      <c r="W232" s="337"/>
      <c r="AP232" s="368"/>
      <c r="AR232" s="374"/>
      <c r="AS232" s="375"/>
    </row>
    <row r="233" spans="1:45" ht="15.75" customHeight="1" thickBot="1">
      <c r="G233" s="320" t="s">
        <v>1212</v>
      </c>
      <c r="W233" s="337"/>
      <c r="AP233" s="368" t="str">
        <f t="shared" si="6"/>
        <v>FN - Epidemiologie, infekční nemoci</v>
      </c>
      <c r="AR233" s="372" t="s">
        <v>1641</v>
      </c>
      <c r="AS233" s="373" t="s">
        <v>1642</v>
      </c>
    </row>
    <row r="234" spans="1:45" ht="15.75" customHeight="1" thickBot="1">
      <c r="G234" s="320" t="s">
        <v>1213</v>
      </c>
      <c r="W234" s="337"/>
      <c r="AP234" s="368"/>
      <c r="AR234" s="374"/>
      <c r="AS234" s="375"/>
    </row>
    <row r="235" spans="1:45" ht="15.75" customHeight="1" thickBot="1">
      <c r="G235" s="320" t="s">
        <v>1214</v>
      </c>
      <c r="W235" s="337"/>
      <c r="AP235" s="368" t="str">
        <f t="shared" si="6"/>
        <v>FO - Dermatovenerologie</v>
      </c>
      <c r="AR235" s="372" t="s">
        <v>1643</v>
      </c>
      <c r="AS235" s="373" t="s">
        <v>1644</v>
      </c>
    </row>
    <row r="236" spans="1:45" ht="15.75" customHeight="1" thickBot="1">
      <c r="G236" s="320" t="s">
        <v>1215</v>
      </c>
      <c r="W236" s="337"/>
      <c r="AP236" s="368"/>
      <c r="AR236" s="374"/>
      <c r="AS236" s="375"/>
    </row>
    <row r="237" spans="1:45" ht="15.75" customHeight="1" thickBot="1">
      <c r="G237" s="320" t="s">
        <v>1216</v>
      </c>
      <c r="W237" s="337"/>
      <c r="AP237" s="368" t="str">
        <f t="shared" si="6"/>
        <v>FP - Ostatní lékařské obory</v>
      </c>
      <c r="AR237" s="372" t="s">
        <v>1645</v>
      </c>
      <c r="AS237" s="373" t="s">
        <v>1646</v>
      </c>
    </row>
    <row r="238" spans="1:45" ht="15.75" customHeight="1" thickBot="1">
      <c r="G238" s="320" t="s">
        <v>1217</v>
      </c>
      <c r="W238" s="337"/>
      <c r="AP238" s="368"/>
      <c r="AR238" s="374"/>
      <c r="AS238" s="375"/>
    </row>
    <row r="239" spans="1:45" ht="15.75" customHeight="1" thickBot="1">
      <c r="G239" s="320" t="s">
        <v>1218</v>
      </c>
      <c r="W239" s="337"/>
      <c r="AP239" s="368" t="str">
        <f t="shared" si="6"/>
        <v>FQ - Veřejné zdravotnictví, sociální lékařství</v>
      </c>
      <c r="AR239" s="372" t="s">
        <v>1647</v>
      </c>
      <c r="AS239" s="373" t="s">
        <v>1648</v>
      </c>
    </row>
    <row r="240" spans="1:45" ht="15.75" customHeight="1" thickBot="1">
      <c r="G240" s="320" t="s">
        <v>1219</v>
      </c>
      <c r="W240" s="337"/>
      <c r="AP240" s="368"/>
      <c r="AR240" s="374"/>
      <c r="AS240" s="375"/>
    </row>
    <row r="241" spans="1:45" ht="15.75" customHeight="1" thickBot="1">
      <c r="G241" s="320" t="s">
        <v>1220</v>
      </c>
      <c r="W241" s="337"/>
      <c r="AP241" s="368" t="str">
        <f t="shared" si="6"/>
        <v>FR - Farmakologie a lékárnická chemie</v>
      </c>
      <c r="AR241" s="372" t="s">
        <v>1649</v>
      </c>
      <c r="AS241" s="373" t="s">
        <v>1650</v>
      </c>
    </row>
    <row r="242" spans="1:45" ht="15.75" customHeight="1" thickBot="1">
      <c r="G242" s="320" t="s">
        <v>1221</v>
      </c>
      <c r="W242" s="337"/>
      <c r="AP242" s="368"/>
      <c r="AR242" s="374"/>
      <c r="AS242" s="375"/>
    </row>
    <row r="243" spans="1:45" ht="15.75" customHeight="1" thickBot="1">
      <c r="G243" s="320" t="s">
        <v>1222</v>
      </c>
      <c r="W243" s="337"/>
      <c r="AP243" s="368" t="str">
        <f t="shared" si="6"/>
        <v>FS - Lékařská zařízení, přístroje a vybavení</v>
      </c>
      <c r="AR243" s="372" t="s">
        <v>1651</v>
      </c>
      <c r="AS243" s="373" t="s">
        <v>1652</v>
      </c>
    </row>
    <row r="244" spans="1:45" ht="15.75" customHeight="1" thickBot="1">
      <c r="G244" s="320" t="s">
        <v>1223</v>
      </c>
      <c r="W244" s="337"/>
      <c r="AP244" s="368"/>
      <c r="AR244" s="374"/>
      <c r="AS244" s="375"/>
    </row>
    <row r="245" spans="1:45" ht="15.75" customHeight="1" thickBot="1">
      <c r="G245" s="320" t="s">
        <v>1224</v>
      </c>
      <c r="W245" s="337"/>
      <c r="AP245" s="368" t="str">
        <f t="shared" si="6"/>
        <v>FT - Stomatologie a zubní protetika</v>
      </c>
      <c r="AR245" s="372" t="s">
        <v>1653</v>
      </c>
      <c r="AS245" s="373" t="s">
        <v>1654</v>
      </c>
    </row>
    <row r="246" spans="1:45" ht="15.75" customHeight="1" thickBot="1">
      <c r="G246" s="320" t="s">
        <v>1225</v>
      </c>
      <c r="W246" s="337"/>
      <c r="AP246" s="368"/>
      <c r="AR246" s="374"/>
      <c r="AS246" s="375"/>
    </row>
    <row r="247" spans="1:45" ht="15.75" customHeight="1" thickBot="1">
      <c r="G247" s="320" t="s">
        <v>1226</v>
      </c>
      <c r="W247" s="337"/>
      <c r="AP247" s="368" t="str">
        <f t="shared" si="6"/>
        <v>FU - Protetika</v>
      </c>
      <c r="AR247" s="372" t="s">
        <v>1655</v>
      </c>
      <c r="AS247" s="373" t="s">
        <v>1656</v>
      </c>
    </row>
    <row r="248" spans="1:45" ht="15.75" customHeight="1" thickBot="1">
      <c r="G248" s="320" t="s">
        <v>1227</v>
      </c>
      <c r="W248" s="337"/>
      <c r="AP248" s="368"/>
      <c r="AR248" s="374"/>
      <c r="AS248" s="375"/>
    </row>
    <row r="249" spans="1:45" ht="15.75" customHeight="1" thickBot="1">
      <c r="G249" s="320" t="s">
        <v>1228</v>
      </c>
      <c r="W249" s="337"/>
      <c r="AP249" s="368" t="str">
        <f t="shared" si="6"/>
        <v>FV - Klinická imunologie</v>
      </c>
      <c r="AR249" s="372" t="s">
        <v>1657</v>
      </c>
      <c r="AS249" s="373" t="s">
        <v>1658</v>
      </c>
    </row>
    <row r="250" spans="1:45" ht="15.75" customHeight="1" thickBot="1">
      <c r="G250" s="320" t="s">
        <v>1229</v>
      </c>
      <c r="W250" s="337"/>
      <c r="AP250" s="368"/>
      <c r="AR250" s="374"/>
      <c r="AS250" s="375"/>
    </row>
    <row r="251" spans="1:45" ht="15.75" customHeight="1" thickBot="1">
      <c r="G251" s="320" t="s">
        <v>1230</v>
      </c>
      <c r="W251" s="337"/>
      <c r="AP251" s="368" t="str">
        <f t="shared" si="6"/>
        <v>FW - Lékařská chemie</v>
      </c>
      <c r="AR251" s="372" t="s">
        <v>1659</v>
      </c>
      <c r="AS251" s="373" t="s">
        <v>1660</v>
      </c>
    </row>
    <row r="252" spans="1:45" ht="15.75" customHeight="1" thickBot="1">
      <c r="G252" s="320" t="s">
        <v>1231</v>
      </c>
      <c r="W252" s="337"/>
      <c r="AP252" s="368"/>
      <c r="AR252" s="374"/>
      <c r="AS252" s="375"/>
    </row>
    <row r="253" spans="1:45" ht="15.75" customHeight="1" thickBot="1">
      <c r="G253" s="320" t="s">
        <v>1232</v>
      </c>
      <c r="W253" s="337"/>
      <c r="AP253" s="368"/>
      <c r="AR253" s="374"/>
      <c r="AS253" s="375"/>
    </row>
    <row r="254" spans="1:45" ht="15.75" customHeight="1" thickBot="1">
      <c r="G254" s="320" t="s">
        <v>1233</v>
      </c>
      <c r="W254" s="337"/>
      <c r="AP254" s="368" t="str">
        <f t="shared" si="6"/>
        <v>GAA - Ekonomika zemědělství</v>
      </c>
      <c r="AR254" s="372" t="s">
        <v>1661</v>
      </c>
      <c r="AS254" s="373" t="s">
        <v>1662</v>
      </c>
    </row>
    <row r="255" spans="1:45" ht="15.75" customHeight="1" thickBot="1">
      <c r="G255" s="320" t="s">
        <v>1234</v>
      </c>
      <c r="W255" s="337"/>
      <c r="AP255" s="368" t="str">
        <f t="shared" si="6"/>
        <v>GAB - Ekonomika potravinářství</v>
      </c>
      <c r="AR255" s="372" t="s">
        <v>1663</v>
      </c>
      <c r="AS255" s="373" t="s">
        <v>1664</v>
      </c>
    </row>
    <row r="256" spans="1:45" ht="15.75" customHeight="1" thickBot="1">
      <c r="A256" s="334"/>
      <c r="B256" s="334"/>
      <c r="C256" s="334"/>
      <c r="D256" s="334"/>
      <c r="E256" s="334"/>
      <c r="F256" s="334"/>
      <c r="G256" s="335" t="s">
        <v>1235</v>
      </c>
      <c r="H256" s="334"/>
      <c r="I256" s="334"/>
      <c r="J256" s="334"/>
      <c r="K256" s="334"/>
      <c r="L256" s="334"/>
      <c r="M256" s="334"/>
      <c r="N256" s="334"/>
      <c r="O256" s="334"/>
      <c r="P256" s="334"/>
      <c r="Q256" s="334"/>
      <c r="R256" s="334"/>
      <c r="S256" s="334"/>
      <c r="T256" s="334"/>
      <c r="U256" s="334"/>
      <c r="V256" s="334"/>
      <c r="W256" s="339"/>
      <c r="X256" s="334"/>
      <c r="Y256" s="334"/>
      <c r="Z256" s="334"/>
      <c r="AA256" s="334"/>
      <c r="AB256" s="334"/>
      <c r="AC256" s="334"/>
      <c r="AD256" s="334"/>
      <c r="AE256" s="334"/>
      <c r="AF256" s="334"/>
      <c r="AG256" s="334"/>
      <c r="AH256" s="334"/>
      <c r="AI256" s="334"/>
      <c r="AJ256" s="334"/>
      <c r="AK256" s="334"/>
      <c r="AL256" s="334"/>
      <c r="AM256" s="334"/>
      <c r="AP256" s="368" t="str">
        <f t="shared" si="6"/>
        <v>GAC - Lesnická a dřevařská ekonomika</v>
      </c>
      <c r="AR256" s="372" t="s">
        <v>1665</v>
      </c>
      <c r="AS256" s="373" t="s">
        <v>1666</v>
      </c>
    </row>
    <row r="257" spans="7:45" ht="15.75" customHeight="1" thickBot="1">
      <c r="G257" s="320" t="s">
        <v>1236</v>
      </c>
      <c r="W257" s="337"/>
      <c r="AP257" s="368" t="str">
        <f t="shared" si="6"/>
        <v>GAD - Bioekonomie</v>
      </c>
      <c r="AR257" s="372" t="s">
        <v>1667</v>
      </c>
      <c r="AS257" s="373" t="s">
        <v>1668</v>
      </c>
    </row>
    <row r="258" spans="7:45" ht="15.75" customHeight="1" thickBot="1">
      <c r="G258" s="320" t="s">
        <v>1237</v>
      </c>
      <c r="W258" s="337"/>
      <c r="AP258" s="368"/>
      <c r="AR258" s="374"/>
      <c r="AS258" s="375"/>
    </row>
    <row r="259" spans="7:45" ht="15.75" customHeight="1" thickBot="1">
      <c r="G259" s="320" t="s">
        <v>1238</v>
      </c>
      <c r="W259" s="337"/>
      <c r="AP259" s="368" t="str">
        <f t="shared" si="6"/>
        <v>GBA - Zemědělská a zahradnická technika</v>
      </c>
      <c r="AR259" s="372" t="s">
        <v>1669</v>
      </c>
      <c r="AS259" s="373" t="s">
        <v>1670</v>
      </c>
    </row>
    <row r="260" spans="7:45" ht="15.75" customHeight="1" thickBot="1">
      <c r="G260" s="320" t="s">
        <v>1239</v>
      </c>
      <c r="W260" s="337"/>
      <c r="AP260" s="368" t="str">
        <f t="shared" si="6"/>
        <v>GBB - Lesnická a dřevařská technika</v>
      </c>
      <c r="AR260" s="372" t="s">
        <v>1671</v>
      </c>
      <c r="AS260" s="373" t="s">
        <v>1672</v>
      </c>
    </row>
    <row r="261" spans="7:45" ht="15.75" customHeight="1" thickBot="1">
      <c r="G261" s="320" t="s">
        <v>1240</v>
      </c>
      <c r="W261" s="337"/>
      <c r="AP261" s="368" t="str">
        <f t="shared" ref="AP261:AP324" si="7">_xlfn.CONCAT(AR261," - ", AS261)</f>
        <v>GBC - Stavby pro zemědělství</v>
      </c>
      <c r="AR261" s="372" t="s">
        <v>1673</v>
      </c>
      <c r="AS261" s="373" t="s">
        <v>1674</v>
      </c>
    </row>
    <row r="262" spans="7:45" ht="15.75" customHeight="1" thickBot="1">
      <c r="G262" s="320" t="s">
        <v>1241</v>
      </c>
      <c r="W262" s="337"/>
      <c r="AP262" s="368"/>
      <c r="AR262" s="374"/>
      <c r="AS262" s="375"/>
    </row>
    <row r="263" spans="7:45" ht="15.75" customHeight="1" thickBot="1">
      <c r="G263" s="320" t="s">
        <v>1242</v>
      </c>
      <c r="W263" s="337"/>
      <c r="AP263" s="368"/>
      <c r="AR263" s="374"/>
      <c r="AS263" s="375"/>
    </row>
    <row r="264" spans="7:45" ht="15.75" customHeight="1" thickBot="1">
      <c r="G264" s="320" t="s">
        <v>1243</v>
      </c>
      <c r="W264" s="337"/>
      <c r="AP264" s="368" t="str">
        <f t="shared" si="7"/>
        <v>GCA - Rostlinná výroba</v>
      </c>
      <c r="AR264" s="372" t="s">
        <v>1675</v>
      </c>
      <c r="AS264" s="373" t="s">
        <v>1676</v>
      </c>
    </row>
    <row r="265" spans="7:45" ht="15.75" customHeight="1" thickBot="1">
      <c r="G265" s="320" t="s">
        <v>1244</v>
      </c>
      <c r="W265" s="337"/>
      <c r="AP265" s="368" t="str">
        <f t="shared" si="7"/>
        <v>GCB - Zahradnická výroba</v>
      </c>
      <c r="AR265" s="372" t="s">
        <v>1677</v>
      </c>
      <c r="AS265" s="373" t="s">
        <v>1678</v>
      </c>
    </row>
    <row r="266" spans="7:45" ht="15.75" customHeight="1" thickBot="1">
      <c r="G266" s="320" t="s">
        <v>1245</v>
      </c>
      <c r="W266" s="337"/>
      <c r="AP266" s="368" t="str">
        <f t="shared" si="7"/>
        <v>GCC - Zelinářství</v>
      </c>
      <c r="AR266" s="372" t="s">
        <v>1679</v>
      </c>
      <c r="AS266" s="373" t="s">
        <v>1680</v>
      </c>
    </row>
    <row r="267" spans="7:45" ht="15.75" customHeight="1" thickBot="1">
      <c r="G267" s="320" t="s">
        <v>1246</v>
      </c>
      <c r="W267" s="337"/>
      <c r="AP267" s="368" t="str">
        <f t="shared" si="7"/>
        <v>GCD - Vinohradnictví</v>
      </c>
      <c r="AR267" s="372" t="s">
        <v>1681</v>
      </c>
      <c r="AS267" s="373" t="s">
        <v>1682</v>
      </c>
    </row>
    <row r="268" spans="7:45" ht="15.75" customHeight="1" thickBot="1">
      <c r="G268" s="320" t="s">
        <v>1247</v>
      </c>
      <c r="W268" s="337"/>
      <c r="AP268" s="368" t="str">
        <f t="shared" si="7"/>
        <v>GCE - Ovocnářství</v>
      </c>
      <c r="AR268" s="372" t="s">
        <v>1683</v>
      </c>
      <c r="AS268" s="373" t="s">
        <v>1684</v>
      </c>
    </row>
    <row r="269" spans="7:45" ht="15.75" customHeight="1" thickBot="1">
      <c r="G269" s="320" t="s">
        <v>1248</v>
      </c>
      <c r="W269" s="337"/>
      <c r="AP269" s="368" t="str">
        <f t="shared" si="7"/>
        <v>GCF - Biotechnologie</v>
      </c>
      <c r="AR269" s="372" t="s">
        <v>1685</v>
      </c>
      <c r="AS269" s="373" t="s">
        <v>1686</v>
      </c>
    </row>
    <row r="270" spans="7:45" ht="15.75" customHeight="1" thickBot="1">
      <c r="G270" s="320" t="s">
        <v>1249</v>
      </c>
      <c r="W270" s="337"/>
      <c r="AP270" s="368" t="str">
        <f t="shared" si="7"/>
        <v>GCG - Agrolesnictví</v>
      </c>
      <c r="AR270" s="372" t="s">
        <v>1687</v>
      </c>
      <c r="AS270" s="373" t="s">
        <v>1688</v>
      </c>
    </row>
    <row r="271" spans="7:45" ht="15.75" customHeight="1" thickBot="1">
      <c r="G271" s="320" t="s">
        <v>1250</v>
      </c>
      <c r="W271" s="337"/>
      <c r="AP271" s="368"/>
      <c r="AR271" s="374"/>
      <c r="AS271" s="375"/>
    </row>
    <row r="272" spans="7:45" ht="15.75" customHeight="1" thickBot="1">
      <c r="G272" s="320" t="s">
        <v>1251</v>
      </c>
      <c r="W272" s="337"/>
      <c r="AP272" s="368"/>
      <c r="AR272" s="374"/>
      <c r="AS272" s="375"/>
    </row>
    <row r="273" spans="1:45" ht="15.75" customHeight="1" thickBot="1">
      <c r="G273" s="320" t="s">
        <v>1252</v>
      </c>
      <c r="W273" s="337"/>
      <c r="AP273" s="368" t="str">
        <f t="shared" si="7"/>
        <v>GDA - Zpracování půdy</v>
      </c>
      <c r="AR273" s="372" t="s">
        <v>1689</v>
      </c>
      <c r="AS273" s="373" t="s">
        <v>1690</v>
      </c>
    </row>
    <row r="274" spans="1:45" ht="15.75" customHeight="1" thickBot="1">
      <c r="G274" s="320" t="s">
        <v>1253</v>
      </c>
      <c r="W274" s="337"/>
      <c r="AP274" s="368" t="str">
        <f t="shared" si="7"/>
        <v>GDB - Výživa a hnojení rostlin</v>
      </c>
      <c r="AR274" s="372" t="s">
        <v>1691</v>
      </c>
      <c r="AS274" s="373" t="s">
        <v>1692</v>
      </c>
    </row>
    <row r="275" spans="1:45" ht="15.75" customHeight="1" thickBot="1">
      <c r="G275" s="320" t="s">
        <v>1254</v>
      </c>
      <c r="W275" s="337"/>
      <c r="AP275" s="368" t="str">
        <f t="shared" si="7"/>
        <v>GDC - Závlahové a odvodňovací stavby</v>
      </c>
      <c r="AR275" s="372" t="s">
        <v>1693</v>
      </c>
      <c r="AS275" s="373" t="s">
        <v>1694</v>
      </c>
    </row>
    <row r="276" spans="1:45" ht="15.75" customHeight="1" thickBot="1">
      <c r="G276" s="320" t="s">
        <v>1255</v>
      </c>
      <c r="W276" s="337"/>
      <c r="AP276" s="368" t="str">
        <f t="shared" si="7"/>
        <v>GDD - Protierozní opatření</v>
      </c>
      <c r="AR276" s="372" t="s">
        <v>1695</v>
      </c>
      <c r="AS276" s="373" t="s">
        <v>1696</v>
      </c>
    </row>
    <row r="277" spans="1:45" ht="15.75" customHeight="1" thickBot="1">
      <c r="G277" s="320" t="s">
        <v>1256</v>
      </c>
      <c r="W277" s="337"/>
      <c r="AP277" s="368"/>
      <c r="AR277" s="374"/>
      <c r="AS277" s="375"/>
    </row>
    <row r="278" spans="1:45" ht="15.75" customHeight="1" thickBot="1">
      <c r="G278" s="320" t="s">
        <v>1257</v>
      </c>
      <c r="W278" s="337"/>
      <c r="AP278" s="368" t="str">
        <f t="shared" si="7"/>
        <v>GEA - Genetika rostlin</v>
      </c>
      <c r="AR278" s="372" t="s">
        <v>1697</v>
      </c>
      <c r="AS278" s="373" t="s">
        <v>1698</v>
      </c>
    </row>
    <row r="279" spans="1:45" ht="15.75" customHeight="1" thickBot="1">
      <c r="G279" s="320" t="s">
        <v>1258</v>
      </c>
      <c r="W279" s="337"/>
      <c r="AP279" s="368"/>
      <c r="AR279" s="374"/>
      <c r="AS279" s="375"/>
    </row>
    <row r="280" spans="1:45" ht="15.75" customHeight="1" thickBot="1">
      <c r="G280" s="320" t="s">
        <v>1259</v>
      </c>
      <c r="W280" s="337"/>
      <c r="AP280" s="368" t="str">
        <f t="shared" si="7"/>
        <v>GFA - Zemědělská fytopatologie</v>
      </c>
      <c r="AR280" s="372" t="s">
        <v>1699</v>
      </c>
      <c r="AS280" s="373" t="s">
        <v>1700</v>
      </c>
    </row>
    <row r="281" spans="1:45" ht="15.75" customHeight="1" thickBot="1">
      <c r="G281" s="320" t="s">
        <v>1260</v>
      </c>
      <c r="W281" s="337"/>
      <c r="AP281" s="368" t="str">
        <f t="shared" si="7"/>
        <v>GFB - Zemědělská entomologie</v>
      </c>
      <c r="AR281" s="372" t="s">
        <v>1701</v>
      </c>
      <c r="AS281" s="373" t="s">
        <v>1702</v>
      </c>
    </row>
    <row r="282" spans="1:45" ht="15.75" customHeight="1" thickBot="1">
      <c r="A282" s="334"/>
      <c r="B282" s="334"/>
      <c r="C282" s="334"/>
      <c r="D282" s="334"/>
      <c r="E282" s="334"/>
      <c r="F282" s="334"/>
      <c r="G282" s="335" t="s">
        <v>1261</v>
      </c>
      <c r="H282" s="334"/>
      <c r="I282" s="334"/>
      <c r="J282" s="334"/>
      <c r="K282" s="334"/>
      <c r="L282" s="334"/>
      <c r="M282" s="334"/>
      <c r="N282" s="334"/>
      <c r="O282" s="334"/>
      <c r="P282" s="334"/>
      <c r="Q282" s="334"/>
      <c r="R282" s="334"/>
      <c r="S282" s="334"/>
      <c r="T282" s="334"/>
      <c r="U282" s="334"/>
      <c r="V282" s="334"/>
      <c r="W282" s="339"/>
      <c r="X282" s="334"/>
      <c r="Y282" s="334"/>
      <c r="Z282" s="334"/>
      <c r="AA282" s="334"/>
      <c r="AB282" s="334"/>
      <c r="AC282" s="334"/>
      <c r="AD282" s="334"/>
      <c r="AE282" s="334"/>
      <c r="AF282" s="334"/>
      <c r="AG282" s="334"/>
      <c r="AH282" s="334"/>
      <c r="AI282" s="334"/>
      <c r="AJ282" s="334"/>
      <c r="AK282" s="334"/>
      <c r="AL282" s="334"/>
      <c r="AM282" s="334"/>
      <c r="AP282" s="368" t="str">
        <f t="shared" si="7"/>
        <v>GFC - Rostlinolékařství včetně integrované ochrany</v>
      </c>
      <c r="AR282" s="372" t="s">
        <v>1703</v>
      </c>
      <c r="AS282" s="373" t="s">
        <v>1704</v>
      </c>
    </row>
    <row r="283" spans="1:45" ht="15.75" customHeight="1" thickBot="1">
      <c r="G283" s="320" t="s">
        <v>1262</v>
      </c>
      <c r="W283" s="337"/>
      <c r="AP283" s="368" t="str">
        <f t="shared" si="7"/>
        <v>GFD - Přípravky na ochranu rostlin</v>
      </c>
      <c r="AR283" s="372" t="s">
        <v>1705</v>
      </c>
      <c r="AS283" s="373" t="s">
        <v>1706</v>
      </c>
    </row>
    <row r="284" spans="1:45" ht="15.75" customHeight="1" thickBot="1">
      <c r="G284" s="320" t="s">
        <v>1263</v>
      </c>
      <c r="W284" s="337"/>
      <c r="AP284" s="368"/>
      <c r="AR284" s="374"/>
      <c r="AS284" s="375"/>
    </row>
    <row r="285" spans="1:45" ht="15.75" customHeight="1" thickBot="1">
      <c r="G285" s="320" t="s">
        <v>1264</v>
      </c>
      <c r="W285" s="337"/>
      <c r="AP285" s="368" t="str">
        <f t="shared" si="7"/>
        <v>GGA - Chov koní</v>
      </c>
      <c r="AR285" s="372" t="s">
        <v>1707</v>
      </c>
      <c r="AS285" s="373" t="s">
        <v>1708</v>
      </c>
    </row>
    <row r="286" spans="1:45" ht="15.75" customHeight="1" thickBot="1">
      <c r="G286" s="320" t="s">
        <v>1265</v>
      </c>
      <c r="W286" s="337"/>
      <c r="AP286" s="368" t="str">
        <f t="shared" si="7"/>
        <v>GGB - Chov skotu</v>
      </c>
      <c r="AR286" s="372" t="s">
        <v>1709</v>
      </c>
      <c r="AS286" s="373" t="s">
        <v>1710</v>
      </c>
    </row>
    <row r="287" spans="1:45" ht="15.75" customHeight="1" thickBot="1">
      <c r="G287" s="320" t="s">
        <v>1266</v>
      </c>
      <c r="W287" s="337"/>
      <c r="AP287" s="368" t="str">
        <f t="shared" si="7"/>
        <v>GGC - Chov prasat a drůbeže</v>
      </c>
      <c r="AR287" s="372" t="s">
        <v>1711</v>
      </c>
      <c r="AS287" s="373" t="s">
        <v>1712</v>
      </c>
    </row>
    <row r="288" spans="1:45" ht="15.75" customHeight="1" thickBot="1">
      <c r="G288" s="320" t="s">
        <v>1267</v>
      </c>
      <c r="W288" s="337"/>
      <c r="AP288" s="368" t="str">
        <f t="shared" si="7"/>
        <v>GGD - Chov kožešinových zvířat</v>
      </c>
      <c r="AR288" s="372" t="s">
        <v>1713</v>
      </c>
      <c r="AS288" s="373" t="s">
        <v>1714</v>
      </c>
    </row>
    <row r="289" spans="7:45" ht="15.75" customHeight="1" thickBot="1">
      <c r="G289" s="320" t="s">
        <v>1268</v>
      </c>
      <c r="W289" s="337"/>
      <c r="AP289" s="368" t="str">
        <f t="shared" si="7"/>
        <v>GGE - Chov ovcí a koz</v>
      </c>
      <c r="AR289" s="372" t="s">
        <v>1715</v>
      </c>
      <c r="AS289" s="373" t="s">
        <v>1716</v>
      </c>
    </row>
    <row r="290" spans="7:45" ht="15.75" customHeight="1" thickBot="1">
      <c r="G290" s="320" t="s">
        <v>1269</v>
      </c>
      <c r="W290" s="337"/>
      <c r="AP290" s="368" t="str">
        <f t="shared" si="7"/>
        <v>GGF - Biotechnologie v chovu hospodářských zvířat</v>
      </c>
      <c r="AR290" s="372" t="s">
        <v>1717</v>
      </c>
      <c r="AS290" s="373" t="s">
        <v>1718</v>
      </c>
    </row>
    <row r="291" spans="7:45" ht="15.75" customHeight="1" thickBot="1">
      <c r="G291" s="320" t="s">
        <v>1270</v>
      </c>
      <c r="W291" s="337"/>
      <c r="AP291" s="368" t="str">
        <f t="shared" si="7"/>
        <v>GGG - Výživa hospodářských zvířat</v>
      </c>
      <c r="AR291" s="372" t="s">
        <v>1719</v>
      </c>
      <c r="AS291" s="373" t="s">
        <v>1720</v>
      </c>
    </row>
    <row r="292" spans="7:45" ht="15.75" customHeight="1" thickBot="1">
      <c r="G292" s="320" t="s">
        <v>1271</v>
      </c>
      <c r="W292" s="337"/>
      <c r="AP292" s="368" t="str">
        <f t="shared" si="7"/>
        <v>GGH - Šlechtění a plemenářství hospodářských zvířat</v>
      </c>
      <c r="AR292" s="372" t="s">
        <v>1721</v>
      </c>
      <c r="AS292" s="373" t="s">
        <v>1722</v>
      </c>
    </row>
    <row r="293" spans="7:45" ht="15.75" customHeight="1" thickBot="1">
      <c r="G293" s="320" t="s">
        <v>1272</v>
      </c>
      <c r="W293" s="337"/>
      <c r="AP293" s="368"/>
      <c r="AR293" s="374"/>
      <c r="AS293" s="375"/>
    </row>
    <row r="294" spans="7:45" ht="15.75" customHeight="1" thickBot="1">
      <c r="G294" s="320" t="s">
        <v>1273</v>
      </c>
      <c r="W294" s="337"/>
      <c r="AP294" s="368" t="str">
        <f t="shared" si="7"/>
        <v>GHA - Choroby hospodářských zvířat</v>
      </c>
      <c r="AR294" s="372" t="s">
        <v>1723</v>
      </c>
      <c r="AS294" s="373" t="s">
        <v>1724</v>
      </c>
    </row>
    <row r="295" spans="7:45" ht="15.75" customHeight="1" thickBot="1">
      <c r="G295" s="320" t="s">
        <v>1274</v>
      </c>
      <c r="W295" s="337"/>
      <c r="AP295" s="368" t="str">
        <f t="shared" si="7"/>
        <v>GHB - Paraziti hospodářských zvířat</v>
      </c>
      <c r="AR295" s="372" t="s">
        <v>1725</v>
      </c>
      <c r="AS295" s="373" t="s">
        <v>1726</v>
      </c>
    </row>
    <row r="296" spans="7:45" ht="15.75" customHeight="1" thickBot="1">
      <c r="G296" s="320" t="s">
        <v>1275</v>
      </c>
      <c r="W296" s="337"/>
      <c r="AP296" s="368" t="str">
        <f t="shared" si="7"/>
        <v>GHC - Veterinární medicína</v>
      </c>
      <c r="AR296" s="372" t="s">
        <v>1727</v>
      </c>
      <c r="AS296" s="373" t="s">
        <v>1728</v>
      </c>
    </row>
    <row r="297" spans="7:45" ht="15.75" customHeight="1" thickBot="1">
      <c r="G297" s="320" t="s">
        <v>1276</v>
      </c>
      <c r="W297" s="337"/>
      <c r="AP297" s="368"/>
      <c r="AR297" s="374"/>
      <c r="AS297" s="375"/>
    </row>
    <row r="298" spans="7:45" ht="15.75" customHeight="1" thickBot="1">
      <c r="G298" s="320" t="s">
        <v>1277</v>
      </c>
      <c r="W298" s="337"/>
      <c r="AP298" s="368" t="str">
        <f t="shared" si="7"/>
        <v>GIA - Zakládání, pěstění a ochrana lesa</v>
      </c>
      <c r="AR298" s="372" t="s">
        <v>1729</v>
      </c>
      <c r="AS298" s="373" t="s">
        <v>1730</v>
      </c>
    </row>
    <row r="299" spans="7:45" ht="15.75" customHeight="1" thickBot="1">
      <c r="G299" s="320" t="s">
        <v>1278</v>
      </c>
      <c r="W299" s="337"/>
      <c r="AP299" s="368" t="str">
        <f t="shared" si="7"/>
        <v>GIB - Dendrologie a botanika</v>
      </c>
      <c r="AR299" s="372" t="s">
        <v>1731</v>
      </c>
      <c r="AS299" s="373" t="s">
        <v>1732</v>
      </c>
    </row>
    <row r="300" spans="7:45" ht="15.75" customHeight="1" thickBot="1">
      <c r="G300" s="320" t="s">
        <v>1279</v>
      </c>
      <c r="W300" s="337"/>
      <c r="AP300" s="368" t="str">
        <f t="shared" si="7"/>
        <v>GID - Dřevařské technologie + výroba nábytku</v>
      </c>
      <c r="AR300" s="372" t="s">
        <v>1733</v>
      </c>
      <c r="AS300" s="373" t="s">
        <v>1734</v>
      </c>
    </row>
    <row r="301" spans="7:45" ht="15.75" customHeight="1" thickBot="1">
      <c r="G301" s="320" t="s">
        <v>1280</v>
      </c>
      <c r="W301" s="337"/>
      <c r="AP301" s="368"/>
      <c r="AR301" s="374"/>
      <c r="AS301" s="375"/>
    </row>
    <row r="302" spans="7:45" ht="15.75" customHeight="1" thickBot="1">
      <c r="G302" s="320" t="s">
        <v>1281</v>
      </c>
      <c r="W302" s="337"/>
      <c r="AP302" s="368" t="str">
        <f t="shared" si="7"/>
        <v>GJ - Rybářství</v>
      </c>
      <c r="AR302" s="372" t="s">
        <v>1735</v>
      </c>
      <c r="AS302" s="373" t="s">
        <v>1736</v>
      </c>
    </row>
    <row r="303" spans="7:45" ht="15.75" customHeight="1" thickBot="1">
      <c r="G303" s="320" t="s">
        <v>1282</v>
      </c>
      <c r="W303" s="337"/>
      <c r="AP303" s="368"/>
      <c r="AR303" s="374"/>
      <c r="AS303" s="375"/>
    </row>
    <row r="304" spans="7:45" ht="15.75" customHeight="1" thickBot="1">
      <c r="G304" s="320" t="s">
        <v>1283</v>
      </c>
      <c r="W304" s="337"/>
      <c r="AP304" s="368" t="str">
        <f t="shared" si="7"/>
        <v>GKA - Technologie výroby potravin rostlinného původu</v>
      </c>
      <c r="AR304" s="372" t="s">
        <v>1737</v>
      </c>
      <c r="AS304" s="373" t="s">
        <v>1738</v>
      </c>
    </row>
    <row r="305" spans="7:45" ht="15.75" customHeight="1" thickBot="1">
      <c r="G305" s="320" t="s">
        <v>1284</v>
      </c>
      <c r="W305" s="337"/>
      <c r="AP305" s="368" t="str">
        <f t="shared" si="7"/>
        <v>GKB - Technologie výroby potravin živočišného původu</v>
      </c>
      <c r="AR305" s="372" t="s">
        <v>1739</v>
      </c>
      <c r="AS305" s="373" t="s">
        <v>1740</v>
      </c>
    </row>
    <row r="306" spans="7:45" ht="15.75" customHeight="1" thickBot="1">
      <c r="G306" s="320" t="s">
        <v>1285</v>
      </c>
      <c r="W306" s="337"/>
      <c r="AP306" s="368" t="str">
        <f t="shared" si="7"/>
        <v>GKC - Pivovarnictví</v>
      </c>
      <c r="AR306" s="372" t="s">
        <v>1741</v>
      </c>
      <c r="AS306" s="373" t="s">
        <v>1742</v>
      </c>
    </row>
    <row r="307" spans="7:45" ht="15.75" customHeight="1" thickBot="1">
      <c r="G307" s="320" t="s">
        <v>1286</v>
      </c>
      <c r="W307" s="337"/>
      <c r="AP307" s="368" t="str">
        <f t="shared" si="7"/>
        <v>GKD - Vinařství</v>
      </c>
      <c r="AR307" s="372" t="s">
        <v>1743</v>
      </c>
      <c r="AS307" s="373" t="s">
        <v>1744</v>
      </c>
    </row>
    <row r="308" spans="7:45" ht="15.75" customHeight="1" thickBot="1">
      <c r="G308" s="320" t="s">
        <v>1287</v>
      </c>
      <c r="W308" s="337"/>
      <c r="AP308" s="368" t="str">
        <f t="shared" si="7"/>
        <v>GKE - Legislativa v potravinářství a bezpečnost potravin</v>
      </c>
      <c r="AR308" s="372" t="s">
        <v>1745</v>
      </c>
      <c r="AS308" s="373" t="s">
        <v>1746</v>
      </c>
    </row>
    <row r="309" spans="7:45" ht="15.75" customHeight="1" thickBot="1">
      <c r="G309" s="320" t="s">
        <v>1288</v>
      </c>
      <c r="W309" s="337"/>
      <c r="AP309" s="368" t="str">
        <f t="shared" si="7"/>
        <v>GKF - Potravinářská chemie</v>
      </c>
      <c r="AR309" s="372" t="s">
        <v>1747</v>
      </c>
      <c r="AS309" s="373" t="s">
        <v>1748</v>
      </c>
    </row>
    <row r="310" spans="7:45" ht="15.75" customHeight="1" thickBot="1">
      <c r="G310" s="320" t="s">
        <v>1289</v>
      </c>
      <c r="W310" s="337"/>
      <c r="AP310" s="368"/>
      <c r="AR310" s="374"/>
      <c r="AS310" s="375"/>
    </row>
    <row r="311" spans="7:45" ht="15.75" customHeight="1" thickBot="1">
      <c r="G311" s="320" t="s">
        <v>1290</v>
      </c>
      <c r="W311" s="337"/>
      <c r="AP311" s="368" t="str">
        <f t="shared" si="7"/>
        <v>GMA - Technologie precizního zemědělství</v>
      </c>
      <c r="AR311" s="372" t="s">
        <v>1749</v>
      </c>
      <c r="AS311" s="373" t="s">
        <v>1750</v>
      </c>
    </row>
    <row r="312" spans="7:45" ht="15.75" customHeight="1" thickBot="1">
      <c r="G312" s="320" t="s">
        <v>1291</v>
      </c>
      <c r="W312" s="337"/>
      <c r="AP312" s="368" t="str">
        <f t="shared" si="7"/>
        <v>GMB - Využití a správa dat</v>
      </c>
      <c r="AR312" s="372" t="s">
        <v>1751</v>
      </c>
      <c r="AS312" s="373" t="s">
        <v>1752</v>
      </c>
    </row>
    <row r="313" spans="7:45" ht="15.75" customHeight="1" thickBot="1">
      <c r="G313" s="320" t="s">
        <v>1292</v>
      </c>
      <c r="W313" s="337"/>
      <c r="AP313" s="368" t="str">
        <f t="shared" si="7"/>
        <v>GMC - Robotika v zemědělství</v>
      </c>
      <c r="AR313" s="372" t="s">
        <v>1753</v>
      </c>
      <c r="AS313" s="373" t="s">
        <v>1754</v>
      </c>
    </row>
    <row r="314" spans="7:45" ht="15.75" customHeight="1" thickBot="1">
      <c r="G314" s="320" t="s">
        <v>1293</v>
      </c>
      <c r="W314" s="337"/>
      <c r="AP314" s="368"/>
      <c r="AR314" s="374"/>
      <c r="AS314" s="375"/>
    </row>
    <row r="315" spans="7:45" ht="15.75" customHeight="1" thickBot="1">
      <c r="G315" s="320" t="s">
        <v>1294</v>
      </c>
      <c r="W315" s="337"/>
      <c r="AP315" s="368"/>
      <c r="AR315" s="374"/>
      <c r="AS315" s="375"/>
    </row>
    <row r="316" spans="7:45" ht="15.75" customHeight="1" thickBot="1">
      <c r="G316" s="320" t="s">
        <v>1295</v>
      </c>
      <c r="W316" s="337"/>
      <c r="AP316" s="368" t="str">
        <f t="shared" si="7"/>
        <v>IA - Teorie informace a kódování</v>
      </c>
      <c r="AR316" s="372" t="s">
        <v>1755</v>
      </c>
      <c r="AS316" s="373" t="s">
        <v>1756</v>
      </c>
    </row>
    <row r="317" spans="7:45" ht="15.75" customHeight="1" thickBot="1">
      <c r="G317" s="320" t="s">
        <v>1296</v>
      </c>
      <c r="W317" s="337"/>
      <c r="AP317" s="368"/>
      <c r="AR317" s="374"/>
      <c r="AS317" s="375"/>
    </row>
    <row r="318" spans="7:45" ht="15.75" customHeight="1" thickBot="1">
      <c r="G318" s="320" t="s">
        <v>1297</v>
      </c>
      <c r="W318" s="337"/>
      <c r="AP318" s="368" t="str">
        <f t="shared" si="7"/>
        <v>IB - Operační systémy</v>
      </c>
      <c r="AR318" s="372" t="s">
        <v>1757</v>
      </c>
      <c r="AS318" s="373" t="s">
        <v>1758</v>
      </c>
    </row>
    <row r="319" spans="7:45" ht="15.75" customHeight="1" thickBot="1">
      <c r="G319" s="320" t="s">
        <v>1298</v>
      </c>
      <c r="W319" s="337"/>
      <c r="AP319" s="368"/>
      <c r="AR319" s="374"/>
      <c r="AS319" s="375"/>
    </row>
    <row r="320" spans="7:45" ht="15.75" customHeight="1" thickBot="1">
      <c r="G320" s="320" t="s">
        <v>1299</v>
      </c>
      <c r="W320" s="337"/>
      <c r="AP320" s="368" t="str">
        <f t="shared" si="7"/>
        <v>IC - Architektura systémů</v>
      </c>
      <c r="AR320" s="372" t="s">
        <v>1759</v>
      </c>
      <c r="AS320" s="373" t="s">
        <v>1760</v>
      </c>
    </row>
    <row r="321" spans="1:45" ht="15.75" customHeight="1" thickBot="1">
      <c r="G321" s="320" t="s">
        <v>1300</v>
      </c>
      <c r="W321" s="337"/>
      <c r="AP321" s="368"/>
      <c r="AR321" s="374"/>
      <c r="AS321" s="375"/>
    </row>
    <row r="322" spans="1:45" ht="15.75" customHeight="1" thickBot="1">
      <c r="G322" s="320" t="s">
        <v>1301</v>
      </c>
      <c r="W322" s="337"/>
      <c r="AP322" s="368" t="str">
        <f t="shared" si="7"/>
        <v>ID - Programovací jazyky</v>
      </c>
      <c r="AR322" s="372" t="s">
        <v>1761</v>
      </c>
      <c r="AS322" s="373" t="s">
        <v>1762</v>
      </c>
    </row>
    <row r="323" spans="1:45" ht="15.75" customHeight="1" thickBot="1">
      <c r="A323" s="334"/>
      <c r="B323" s="334"/>
      <c r="C323" s="334"/>
      <c r="D323" s="334"/>
      <c r="E323" s="334"/>
      <c r="F323" s="334"/>
      <c r="G323" s="335" t="s">
        <v>1302</v>
      </c>
      <c r="H323" s="334"/>
      <c r="I323" s="334"/>
      <c r="J323" s="334"/>
      <c r="K323" s="334"/>
      <c r="L323" s="334"/>
      <c r="M323" s="334"/>
      <c r="N323" s="334"/>
      <c r="O323" s="334"/>
      <c r="P323" s="334"/>
      <c r="Q323" s="334"/>
      <c r="R323" s="334"/>
      <c r="S323" s="334"/>
      <c r="T323" s="334"/>
      <c r="U323" s="334"/>
      <c r="V323" s="334"/>
      <c r="W323" s="339"/>
      <c r="X323" s="334"/>
      <c r="Y323" s="334"/>
      <c r="Z323" s="334"/>
      <c r="AA323" s="334"/>
      <c r="AB323" s="334"/>
      <c r="AC323" s="334"/>
      <c r="AD323" s="334"/>
      <c r="AE323" s="334"/>
      <c r="AF323" s="334"/>
      <c r="AG323" s="334"/>
      <c r="AH323" s="334"/>
      <c r="AI323" s="334"/>
      <c r="AJ323" s="334"/>
      <c r="AK323" s="334"/>
      <c r="AL323" s="334"/>
      <c r="AM323" s="334"/>
      <c r="AP323" s="368"/>
      <c r="AR323" s="374"/>
      <c r="AS323" s="375"/>
    </row>
    <row r="324" spans="1:45" ht="15.75" customHeight="1" thickBot="1">
      <c r="G324" s="320" t="s">
        <v>1303</v>
      </c>
      <c r="W324" s="337"/>
      <c r="AP324" s="368" t="str">
        <f t="shared" si="7"/>
        <v>IE - Databáze</v>
      </c>
      <c r="AR324" s="372" t="s">
        <v>1763</v>
      </c>
      <c r="AS324" s="373" t="s">
        <v>1764</v>
      </c>
    </row>
    <row r="325" spans="1:45" ht="15.75" customHeight="1" thickBot="1">
      <c r="G325" s="320" t="s">
        <v>1304</v>
      </c>
      <c r="W325" s="337"/>
      <c r="AP325" s="368"/>
      <c r="AR325" s="374"/>
      <c r="AS325" s="375"/>
    </row>
    <row r="326" spans="1:45" ht="15.75" customHeight="1" thickBot="1">
      <c r="G326" s="320" t="s">
        <v>1305</v>
      </c>
      <c r="W326" s="337"/>
      <c r="AP326" s="368" t="str">
        <f t="shared" ref="AP326:AP388" si="8">_xlfn.CONCAT(AR326," - ", AS326)</f>
        <v>IF - Počítačové sítě</v>
      </c>
      <c r="AR326" s="372" t="s">
        <v>1765</v>
      </c>
      <c r="AS326" s="373" t="s">
        <v>1766</v>
      </c>
    </row>
    <row r="327" spans="1:45" ht="15.75" customHeight="1" thickBot="1">
      <c r="G327" s="320" t="s">
        <v>1306</v>
      </c>
      <c r="W327" s="337"/>
      <c r="AP327" s="368"/>
      <c r="AR327" s="374"/>
      <c r="AS327" s="375"/>
    </row>
    <row r="328" spans="1:45" ht="15.75" customHeight="1" thickBot="1">
      <c r="G328" s="320" t="s">
        <v>1307</v>
      </c>
      <c r="W328" s="337"/>
      <c r="AP328" s="368" t="str">
        <f t="shared" si="8"/>
        <v>IG - Umělá inteligence</v>
      </c>
      <c r="AR328" s="372" t="s">
        <v>1767</v>
      </c>
      <c r="AS328" s="373" t="s">
        <v>1768</v>
      </c>
    </row>
    <row r="329" spans="1:45" ht="15.75" customHeight="1" thickBot="1">
      <c r="G329" s="320" t="s">
        <v>1308</v>
      </c>
      <c r="W329" s="337"/>
      <c r="AP329" s="368"/>
      <c r="AR329" s="374"/>
      <c r="AS329" s="375"/>
    </row>
    <row r="330" spans="1:45" ht="15.75" customHeight="1" thickBot="1">
      <c r="G330" s="320" t="s">
        <v>1309</v>
      </c>
      <c r="W330" s="337"/>
      <c r="AP330" s="368" t="str">
        <f t="shared" si="8"/>
        <v>IH - Počítačová grafika a vizualizace</v>
      </c>
      <c r="AR330" s="372" t="s">
        <v>1769</v>
      </c>
      <c r="AS330" s="373" t="s">
        <v>1770</v>
      </c>
    </row>
    <row r="331" spans="1:45" ht="15.75" customHeight="1" thickBot="1">
      <c r="G331" s="320" t="s">
        <v>1310</v>
      </c>
      <c r="W331" s="337"/>
      <c r="AP331" s="368"/>
      <c r="AR331" s="374"/>
      <c r="AS331" s="375"/>
    </row>
    <row r="332" spans="1:45" ht="15.75" customHeight="1" thickBot="1">
      <c r="G332" s="320" t="s">
        <v>1311</v>
      </c>
      <c r="W332" s="337"/>
      <c r="AP332" s="368" t="str">
        <f t="shared" si="8"/>
        <v>II - Počítačová bezpečnost a kryptografie</v>
      </c>
      <c r="AR332" s="372" t="s">
        <v>1771</v>
      </c>
      <c r="AS332" s="373" t="s">
        <v>1772</v>
      </c>
    </row>
    <row r="333" spans="1:45" ht="15.75" customHeight="1" thickBot="1">
      <c r="G333" s="320" t="s">
        <v>1312</v>
      </c>
      <c r="W333" s="337"/>
      <c r="AP333" s="368"/>
      <c r="AR333" s="374"/>
      <c r="AS333" s="375"/>
    </row>
    <row r="334" spans="1:45" ht="15.75" customHeight="1" thickBot="1">
      <c r="G334" s="320" t="s">
        <v>1313</v>
      </c>
      <c r="W334" s="337"/>
      <c r="AP334" s="368" t="str">
        <f t="shared" si="8"/>
        <v>IJ - Síťové protokoly a komunikace</v>
      </c>
      <c r="AR334" s="372" t="s">
        <v>1773</v>
      </c>
      <c r="AS334" s="373" t="s">
        <v>1774</v>
      </c>
    </row>
    <row r="335" spans="1:45" ht="15.75" customHeight="1" thickBot="1">
      <c r="G335" s="320" t="s">
        <v>1314</v>
      </c>
      <c r="W335" s="337"/>
      <c r="AP335" s="368"/>
      <c r="AR335" s="374"/>
      <c r="AS335" s="375"/>
    </row>
    <row r="336" spans="1:45" ht="15.75" customHeight="1" thickBot="1">
      <c r="G336" s="320" t="s">
        <v>1315</v>
      </c>
      <c r="W336" s="337"/>
      <c r="AP336" s="368" t="str">
        <f t="shared" si="8"/>
        <v>IK - Rozpoznávání a strojové učení</v>
      </c>
      <c r="AR336" s="372" t="s">
        <v>1775</v>
      </c>
      <c r="AS336" s="373" t="s">
        <v>1776</v>
      </c>
    </row>
    <row r="337" spans="7:45" ht="15.75" customHeight="1" thickBot="1">
      <c r="G337" s="320" t="s">
        <v>1316</v>
      </c>
      <c r="W337" s="337"/>
      <c r="AP337" s="368"/>
      <c r="AR337" s="374"/>
      <c r="AS337" s="375"/>
    </row>
    <row r="338" spans="7:45" ht="15.75" customHeight="1" thickBot="1">
      <c r="G338" s="320" t="s">
        <v>1317</v>
      </c>
      <c r="W338" s="337"/>
      <c r="AP338" s="368" t="str">
        <f t="shared" si="8"/>
        <v>IL - IoT</v>
      </c>
      <c r="AR338" s="372" t="s">
        <v>1777</v>
      </c>
      <c r="AS338" s="373" t="s">
        <v>1778</v>
      </c>
    </row>
    <row r="339" spans="7:45" ht="15.75" customHeight="1" thickBot="1">
      <c r="G339" s="320" t="s">
        <v>1318</v>
      </c>
      <c r="W339" s="337"/>
      <c r="AP339" s="368"/>
      <c r="AR339" s="374"/>
      <c r="AS339" s="375"/>
    </row>
    <row r="340" spans="7:45" ht="15.75" customHeight="1" thickBot="1">
      <c r="G340" s="320" t="s">
        <v>1319</v>
      </c>
      <c r="W340" s="337"/>
      <c r="AP340" s="368" t="str">
        <f t="shared" si="8"/>
        <v>IM - Ostatní software</v>
      </c>
      <c r="AR340" s="372" t="s">
        <v>1779</v>
      </c>
      <c r="AS340" s="373" t="s">
        <v>1780</v>
      </c>
    </row>
    <row r="341" spans="7:45" ht="15.75" customHeight="1" thickBot="1">
      <c r="G341" s="320" t="s">
        <v>1320</v>
      </c>
      <c r="W341" s="337"/>
      <c r="AP341" s="368"/>
      <c r="AR341" s="374"/>
      <c r="AS341" s="375"/>
    </row>
    <row r="342" spans="7:45" ht="15.75" customHeight="1" thickBot="1">
      <c r="G342" s="320" t="s">
        <v>1321</v>
      </c>
      <c r="W342" s="337"/>
      <c r="AP342" s="368" t="str">
        <f t="shared" si="8"/>
        <v>IN - Kybernetika a kybernetická bezpečnost</v>
      </c>
      <c r="AR342" s="372" t="s">
        <v>1781</v>
      </c>
      <c r="AS342" s="373" t="s">
        <v>1782</v>
      </c>
    </row>
    <row r="343" spans="7:45" ht="15.75" customHeight="1" thickBot="1">
      <c r="G343" s="320" t="s">
        <v>1322</v>
      </c>
      <c r="W343" s="337"/>
      <c r="AP343" s="368"/>
      <c r="AR343" s="374"/>
      <c r="AS343" s="375"/>
    </row>
    <row r="344" spans="7:45" ht="15.75" customHeight="1" thickBot="1">
      <c r="G344" s="320" t="s">
        <v>1323</v>
      </c>
      <c r="W344" s="337"/>
      <c r="AP344" s="368"/>
      <c r="AR344" s="374"/>
      <c r="AS344" s="375"/>
    </row>
    <row r="345" spans="7:45" ht="15.75" customHeight="1" thickBot="1">
      <c r="G345" s="320" t="s">
        <v>1324</v>
      </c>
      <c r="W345" s="337"/>
      <c r="AP345" s="368" t="str">
        <f t="shared" si="8"/>
        <v>KA - Vojenská technika, bojová a speciální vozidla</v>
      </c>
      <c r="AR345" s="372" t="s">
        <v>1783</v>
      </c>
      <c r="AS345" s="373" t="s">
        <v>1784</v>
      </c>
    </row>
    <row r="346" spans="7:45" ht="15.75" customHeight="1" thickBot="1">
      <c r="G346" s="320" t="s">
        <v>1325</v>
      </c>
      <c r="W346" s="337"/>
      <c r="AP346" s="368"/>
      <c r="AR346" s="374"/>
      <c r="AS346" s="375"/>
    </row>
    <row r="347" spans="7:45" ht="15.75" customHeight="1" thickBot="1">
      <c r="G347" s="320" t="s">
        <v>1326</v>
      </c>
      <c r="W347" s="337"/>
      <c r="AP347" s="368" t="str">
        <f t="shared" si="8"/>
        <v>KB - Strategie</v>
      </c>
      <c r="AR347" s="372" t="s">
        <v>1785</v>
      </c>
      <c r="AS347" s="373" t="s">
        <v>1786</v>
      </c>
    </row>
    <row r="348" spans="7:45" ht="15.75" customHeight="1" thickBot="1">
      <c r="W348" s="337"/>
      <c r="AP348" s="368"/>
      <c r="AR348" s="374"/>
      <c r="AS348" s="375"/>
    </row>
    <row r="349" spans="7:45" ht="15.75" customHeight="1" thickBot="1">
      <c r="W349" s="337"/>
      <c r="AP349" s="368" t="str">
        <f t="shared" si="8"/>
        <v>KC - Zbraně a munice</v>
      </c>
      <c r="AR349" s="372" t="s">
        <v>1787</v>
      </c>
      <c r="AS349" s="373" t="s">
        <v>1788</v>
      </c>
    </row>
    <row r="350" spans="7:45" ht="15.75" customHeight="1" thickBot="1">
      <c r="W350" s="337"/>
      <c r="AP350" s="368"/>
      <c r="AR350" s="374"/>
      <c r="AS350" s="375"/>
    </row>
    <row r="351" spans="7:45" ht="15.75" customHeight="1" thickBot="1">
      <c r="W351" s="337"/>
      <c r="AP351" s="368" t="str">
        <f t="shared" si="8"/>
        <v>KD - Ochranné prostředky ve vojenství</v>
      </c>
      <c r="AR351" s="372" t="s">
        <v>1789</v>
      </c>
      <c r="AS351" s="373" t="s">
        <v>1790</v>
      </c>
    </row>
    <row r="352" spans="7:45" ht="15.75" customHeight="1" thickBot="1">
      <c r="W352" s="337"/>
      <c r="AP352" s="368"/>
      <c r="AR352" s="374"/>
      <c r="AS352" s="375"/>
    </row>
    <row r="353" spans="23:45" ht="15.75" customHeight="1" thickBot="1">
      <c r="W353" s="337"/>
      <c r="AP353" s="368" t="str">
        <f t="shared" si="8"/>
        <v>KE - Radiolokace, komunikační technologie a vojenská robotika</v>
      </c>
      <c r="AR353" s="372" t="s">
        <v>1791</v>
      </c>
      <c r="AS353" s="373" t="s">
        <v>1792</v>
      </c>
    </row>
    <row r="354" spans="23:45" ht="15.75" customHeight="1" thickBot="1">
      <c r="W354" s="337"/>
      <c r="AP354" s="368"/>
      <c r="AR354" s="374"/>
      <c r="AS354" s="375"/>
    </row>
    <row r="355" spans="23:45" ht="15.75" customHeight="1" thickBot="1">
      <c r="W355" s="337"/>
      <c r="AP355" s="368"/>
      <c r="AR355" s="374"/>
      <c r="AS355" s="375"/>
    </row>
    <row r="356" spans="23:45" ht="15.75" customHeight="1" thickBot="1">
      <c r="W356" s="337"/>
      <c r="AP356" s="368" t="str">
        <f t="shared" si="8"/>
        <v>LAA - Zabezpečovací systémy</v>
      </c>
      <c r="AR356" s="372" t="s">
        <v>1793</v>
      </c>
      <c r="AS356" s="373" t="s">
        <v>1794</v>
      </c>
    </row>
    <row r="357" spans="23:45" ht="15.75" customHeight="1" thickBot="1">
      <c r="W357" s="337"/>
      <c r="AP357" s="368" t="str">
        <f t="shared" si="8"/>
        <v>LAB - Kolejová vozidla, tratě , kolejiště</v>
      </c>
      <c r="AR357" s="372" t="s">
        <v>1795</v>
      </c>
      <c r="AS357" s="373" t="s">
        <v>1796</v>
      </c>
    </row>
    <row r="358" spans="23:45" ht="15.75" customHeight="1" thickBot="1">
      <c r="W358" s="337"/>
      <c r="AP358" s="368"/>
      <c r="AR358" s="374"/>
      <c r="AS358" s="375"/>
    </row>
    <row r="359" spans="23:45" ht="15.75" customHeight="1" thickBot="1">
      <c r="W359" s="337"/>
      <c r="AP359" s="368" t="str">
        <f t="shared" si="8"/>
        <v>LBA - Veřejná a individuální doprava</v>
      </c>
      <c r="AR359" s="372" t="s">
        <v>1797</v>
      </c>
      <c r="AS359" s="373" t="s">
        <v>1798</v>
      </c>
    </row>
    <row r="360" spans="23:45" ht="15.75" customHeight="1" thickBot="1">
      <c r="W360" s="337"/>
      <c r="AP360" s="368" t="str">
        <f t="shared" si="8"/>
        <v>LBB - Nákladní doprava a zařízení</v>
      </c>
      <c r="AR360" s="372" t="s">
        <v>1799</v>
      </c>
      <c r="AS360" s="373" t="s">
        <v>1800</v>
      </c>
    </row>
    <row r="361" spans="23:45" ht="15.75" customHeight="1" thickBot="1">
      <c r="W361" s="337"/>
      <c r="AP361" s="368" t="str">
        <f t="shared" si="8"/>
        <v>LBC - Konstrukce dopravních silničních vozidel</v>
      </c>
      <c r="AR361" s="372" t="s">
        <v>1801</v>
      </c>
      <c r="AS361" s="373" t="s">
        <v>1802</v>
      </c>
    </row>
    <row r="362" spans="23:45" ht="15.75" customHeight="1" thickBot="1">
      <c r="W362" s="337"/>
      <c r="AP362" s="368" t="str">
        <f t="shared" si="8"/>
        <v>LBD - Silniční a dálniční infrastruktura</v>
      </c>
      <c r="AR362" s="372" t="s">
        <v>1803</v>
      </c>
      <c r="AS362" s="373" t="s">
        <v>1804</v>
      </c>
    </row>
    <row r="363" spans="23:45" ht="15.75" customHeight="1" thickBot="1">
      <c r="W363" s="337"/>
      <c r="AP363" s="368" t="str">
        <f t="shared" si="8"/>
        <v>LBE - Autonomní mobilita a pokročilé asistenční systémy</v>
      </c>
      <c r="AR363" s="372" t="s">
        <v>1805</v>
      </c>
      <c r="AS363" s="373" t="s">
        <v>1806</v>
      </c>
    </row>
    <row r="364" spans="23:45" ht="15.75" customHeight="1" thickBot="1">
      <c r="W364" s="337"/>
      <c r="AP364" s="368"/>
      <c r="AR364" s="374"/>
      <c r="AS364" s="375"/>
    </row>
    <row r="365" spans="23:45" ht="15.75" customHeight="1" thickBot="1">
      <c r="W365" s="337"/>
      <c r="AP365" s="368" t="str">
        <f t="shared" si="8"/>
        <v>LCA - Aeronautika, aerodynamika, konstrukce letadel</v>
      </c>
      <c r="AR365" s="372" t="s">
        <v>1807</v>
      </c>
      <c r="AS365" s="373" t="s">
        <v>1808</v>
      </c>
    </row>
    <row r="366" spans="23:45" ht="15.75" customHeight="1" thickBot="1">
      <c r="W366" s="337"/>
      <c r="AP366" s="368" t="str">
        <f t="shared" si="8"/>
        <v>LCB - Provoz, řízení a bezpečnost letecké dopravy</v>
      </c>
      <c r="AR366" s="372" t="s">
        <v>1809</v>
      </c>
      <c r="AS366" s="373" t="s">
        <v>1810</v>
      </c>
    </row>
    <row r="367" spans="23:45" ht="15.75" customHeight="1" thickBot="1">
      <c r="W367" s="337"/>
      <c r="AP367" s="368"/>
      <c r="AR367" s="374"/>
      <c r="AS367" s="375"/>
    </row>
    <row r="368" spans="23:45" ht="15.75" customHeight="1" thickBot="1">
      <c r="W368" s="337"/>
      <c r="AP368" s="368" t="str">
        <f t="shared" si="8"/>
        <v>LDA - Konstrukce plavidel</v>
      </c>
      <c r="AR368" s="372" t="s">
        <v>1811</v>
      </c>
      <c r="AS368" s="373" t="s">
        <v>1812</v>
      </c>
    </row>
    <row r="369" spans="23:45" ht="15.75" customHeight="1" thickBot="1">
      <c r="W369" s="337"/>
      <c r="AP369" s="368" t="str">
        <f t="shared" si="8"/>
        <v>LDB - Provoz a bezpečnost vodní dopravy</v>
      </c>
      <c r="AR369" s="372" t="s">
        <v>1813</v>
      </c>
      <c r="AS369" s="373" t="s">
        <v>1814</v>
      </c>
    </row>
    <row r="370" spans="23:45" ht="15.75" customHeight="1" thickBot="1">
      <c r="W370" s="337"/>
      <c r="AP370" s="368"/>
      <c r="AR370" s="374"/>
      <c r="AS370" s="375"/>
    </row>
    <row r="371" spans="23:45" ht="15.75" customHeight="1" thickBot="1">
      <c r="W371" s="337"/>
      <c r="AP371" s="368" t="str">
        <f t="shared" si="8"/>
        <v>LE - Dopravní a manipulační technika</v>
      </c>
      <c r="AR371" s="372" t="s">
        <v>1815</v>
      </c>
      <c r="AS371" s="373" t="s">
        <v>1816</v>
      </c>
    </row>
    <row r="372" spans="23:45" ht="15.75" customHeight="1" thickBot="1">
      <c r="W372" s="337"/>
      <c r="AP372" s="368"/>
      <c r="AR372" s="374"/>
      <c r="AS372" s="375"/>
    </row>
    <row r="373" spans="23:45" ht="15.75" customHeight="1" thickBot="1">
      <c r="W373" s="337"/>
      <c r="AP373" s="368" t="str">
        <f t="shared" si="8"/>
        <v>LF - Bezpečnost dopravy a dopravní nehody</v>
      </c>
      <c r="AR373" s="372" t="s">
        <v>1817</v>
      </c>
      <c r="AS373" s="373" t="s">
        <v>1818</v>
      </c>
    </row>
    <row r="374" spans="23:45" ht="15.75" customHeight="1" thickBot="1">
      <c r="W374" s="337"/>
      <c r="AP374" s="368"/>
      <c r="AR374" s="374"/>
      <c r="AS374" s="375"/>
    </row>
    <row r="375" spans="23:45" ht="15.75" customHeight="1" thickBot="1">
      <c r="W375" s="337"/>
      <c r="AP375" s="368" t="str">
        <f t="shared" si="8"/>
        <v>LG - HMI (human-machine interaction) a ergonomie dopravních prostředků</v>
      </c>
      <c r="AR375" s="372" t="s">
        <v>1819</v>
      </c>
      <c r="AS375" s="373" t="s">
        <v>1820</v>
      </c>
    </row>
    <row r="376" spans="23:45" ht="15.75" customHeight="1" thickBot="1">
      <c r="W376" s="337"/>
      <c r="AP376" s="368"/>
      <c r="AR376" s="374"/>
      <c r="AS376" s="375"/>
    </row>
    <row r="377" spans="23:45" ht="15.75" customHeight="1" thickBot="1">
      <c r="W377" s="337"/>
      <c r="AP377" s="368" t="str">
        <f t="shared" si="8"/>
        <v>LH - Digitalizace, konektivita a inteligentní dopravní systémy (ITS)</v>
      </c>
      <c r="AR377" s="372" t="s">
        <v>1821</v>
      </c>
      <c r="AS377" s="373" t="s">
        <v>1822</v>
      </c>
    </row>
    <row r="378" spans="23:45" ht="15.75" customHeight="1" thickBot="1">
      <c r="W378" s="337"/>
      <c r="AP378" s="368"/>
      <c r="AR378" s="374"/>
      <c r="AS378" s="375"/>
    </row>
    <row r="379" spans="23:45" ht="15.75" customHeight="1" thickBot="1">
      <c r="W379" s="337"/>
      <c r="AP379" s="368" t="str">
        <f t="shared" si="8"/>
        <v>LI - Telematika</v>
      </c>
      <c r="AR379" s="372" t="s">
        <v>1823</v>
      </c>
      <c r="AS379" s="373" t="s">
        <v>1824</v>
      </c>
    </row>
    <row r="380" spans="23:45" ht="15.75" customHeight="1" thickBot="1">
      <c r="W380" s="337"/>
      <c r="AP380" s="368"/>
      <c r="AR380" s="374"/>
      <c r="AS380" s="375"/>
    </row>
    <row r="381" spans="23:45" ht="15.75" customHeight="1" thickBot="1">
      <c r="W381" s="337"/>
      <c r="AP381" s="368"/>
      <c r="AR381" s="374"/>
      <c r="AS381" s="375"/>
    </row>
    <row r="382" spans="23:45" ht="15.75" customHeight="1" thickBot="1">
      <c r="W382" s="337"/>
      <c r="AP382" s="368" t="str">
        <f t="shared" si="8"/>
        <v>LJA - Alternativní zdroje energie v dopravě</v>
      </c>
      <c r="AR382" s="372" t="s">
        <v>1825</v>
      </c>
      <c r="AS382" s="373" t="s">
        <v>1826</v>
      </c>
    </row>
    <row r="383" spans="23:45" ht="15.75" customHeight="1" thickBot="1">
      <c r="W383" s="337"/>
      <c r="AP383" s="368"/>
      <c r="AR383" s="374"/>
      <c r="AS383" s="375"/>
    </row>
    <row r="384" spans="23:45" ht="15.75" customHeight="1" thickBot="1">
      <c r="W384" s="337"/>
      <c r="AP384" s="368" t="str">
        <f t="shared" si="8"/>
        <v>LJB - Konvenční zdroje energie v dopravě</v>
      </c>
      <c r="AR384" s="372" t="s">
        <v>1827</v>
      </c>
      <c r="AS384" s="373" t="s">
        <v>1828</v>
      </c>
    </row>
    <row r="385" spans="23:45" ht="15.75" customHeight="1" thickBot="1">
      <c r="W385" s="337"/>
      <c r="AP385" s="368"/>
      <c r="AR385" s="374"/>
      <c r="AS385" s="375"/>
    </row>
    <row r="386" spans="23:45" ht="15.75" customHeight="1" thickBot="1">
      <c r="W386" s="337"/>
      <c r="AP386" s="368" t="str">
        <f t="shared" si="8"/>
        <v>LJC - Elektromobilita a udržitelné systémy dopravy</v>
      </c>
      <c r="AR386" s="372" t="s">
        <v>1829</v>
      </c>
      <c r="AS386" s="373" t="s">
        <v>1830</v>
      </c>
    </row>
    <row r="387" spans="23:45" ht="15.75" customHeight="1" thickBot="1">
      <c r="W387" s="337"/>
      <c r="AP387" s="368"/>
      <c r="AR387" s="374"/>
      <c r="AS387" s="375"/>
    </row>
    <row r="388" spans="23:45" ht="15.75" customHeight="1" thickBot="1">
      <c r="W388" s="337"/>
      <c r="AP388" s="368" t="str">
        <f t="shared" si="8"/>
        <v>LK - Logistika a management dopravy (včetně pošty)</v>
      </c>
      <c r="AR388" s="372" t="s">
        <v>1831</v>
      </c>
      <c r="AS388" s="373" t="s">
        <v>1832</v>
      </c>
    </row>
    <row r="389" spans="23:45" ht="15.75" customHeight="1" thickBot="1">
      <c r="W389" s="337"/>
      <c r="AP389" s="368"/>
      <c r="AR389" s="374"/>
      <c r="AS389" s="375"/>
    </row>
    <row r="390" spans="23:45" ht="15.75" customHeight="1" thickBot="1">
      <c r="W390" s="337"/>
      <c r="AP390" s="368" t="str">
        <f t="shared" ref="AP390:AP451" si="9">_xlfn.CONCAT(AR390," - ", AS390)</f>
        <v>LL - Kosmické technologie</v>
      </c>
      <c r="AR390" s="372" t="s">
        <v>1833</v>
      </c>
      <c r="AS390" s="373" t="s">
        <v>1834</v>
      </c>
    </row>
    <row r="391" spans="23:45" ht="15.75" customHeight="1" thickBot="1">
      <c r="W391" s="337"/>
      <c r="AP391" s="368"/>
      <c r="AR391" s="374"/>
      <c r="AS391" s="375"/>
    </row>
    <row r="392" spans="23:45" ht="15.75" customHeight="1" thickBot="1">
      <c r="W392" s="337"/>
      <c r="AP392" s="368" t="str">
        <f t="shared" si="9"/>
        <v>LM - Navigace, spojení, detekce, protiopatření a satelity</v>
      </c>
      <c r="AR392" s="372" t="s">
        <v>1835</v>
      </c>
      <c r="AS392" s="373" t="s">
        <v>1836</v>
      </c>
    </row>
    <row r="393" spans="23:45" ht="15.75" customHeight="1" thickBot="1">
      <c r="W393" s="337"/>
      <c r="AP393" s="368"/>
      <c r="AR393" s="374"/>
      <c r="AS393" s="375"/>
    </row>
    <row r="394" spans="23:45" ht="15.75" customHeight="1" thickBot="1">
      <c r="W394" s="337"/>
      <c r="AP394" s="368"/>
      <c r="AR394" s="374"/>
      <c r="AS394" s="375"/>
    </row>
    <row r="395" spans="23:45" ht="15.75" customHeight="1" thickBot="1">
      <c r="W395" s="337"/>
      <c r="AP395" s="368" t="str">
        <f t="shared" si="9"/>
        <v>MA - Teplárenství</v>
      </c>
      <c r="AR395" s="372" t="s">
        <v>1837</v>
      </c>
      <c r="AS395" s="373" t="s">
        <v>1838</v>
      </c>
    </row>
    <row r="396" spans="23:45" ht="15.75" customHeight="1" thickBot="1">
      <c r="W396" s="337"/>
      <c r="AP396" s="368"/>
      <c r="AR396" s="374"/>
      <c r="AS396" s="375"/>
    </row>
    <row r="397" spans="23:45" ht="15.75" customHeight="1" thickBot="1">
      <c r="W397" s="337"/>
      <c r="AP397" s="368" t="str">
        <f t="shared" si="9"/>
        <v>MBA - Přenosová (distribuční) soustava, řízení a regulace</v>
      </c>
      <c r="AR397" s="372" t="s">
        <v>1839</v>
      </c>
      <c r="AS397" s="373" t="s">
        <v>1840</v>
      </c>
    </row>
    <row r="398" spans="23:45" ht="15.75" customHeight="1" thickBot="1">
      <c r="W398" s="337"/>
      <c r="AP398" s="368" t="str">
        <f t="shared" si="9"/>
        <v>MBB - Plynárenství</v>
      </c>
      <c r="AR398" s="372" t="s">
        <v>1841</v>
      </c>
      <c r="AS398" s="373" t="s">
        <v>1842</v>
      </c>
    </row>
    <row r="399" spans="23:45" ht="15.75" customHeight="1" thickBot="1">
      <c r="W399" s="337"/>
      <c r="AP399" s="368" t="str">
        <f t="shared" si="9"/>
        <v>MBC - Obnovitelné zdroje energie</v>
      </c>
      <c r="AR399" s="372" t="s">
        <v>1843</v>
      </c>
      <c r="AS399" s="373" t="s">
        <v>1844</v>
      </c>
    </row>
    <row r="400" spans="23:45" ht="15.75" customHeight="1" thickBot="1">
      <c r="W400" s="337"/>
      <c r="AP400" s="368" t="str">
        <f t="shared" si="9"/>
        <v>MBD - Neobnovitelné zdroje energie</v>
      </c>
      <c r="AR400" s="372" t="s">
        <v>1845</v>
      </c>
      <c r="AS400" s="373" t="s">
        <v>1846</v>
      </c>
    </row>
    <row r="401" spans="23:45" ht="15.75" customHeight="1" thickBot="1">
      <c r="W401" s="337"/>
      <c r="AP401" s="368" t="str">
        <f t="shared" si="9"/>
        <v>MBE - Baterie a akumulátory</v>
      </c>
      <c r="AR401" s="372" t="s">
        <v>1847</v>
      </c>
      <c r="AS401" s="373" t="s">
        <v>1848</v>
      </c>
    </row>
    <row r="402" spans="23:45" ht="15.75" customHeight="1" thickBot="1">
      <c r="W402" s="337"/>
      <c r="AP402" s="368"/>
      <c r="AR402" s="374"/>
      <c r="AS402" s="375"/>
    </row>
    <row r="403" spans="23:45" ht="15.75" customHeight="1" thickBot="1">
      <c r="W403" s="337"/>
      <c r="AP403" s="368" t="str">
        <f t="shared" si="9"/>
        <v>MCA - Jaderné odpady a úložiště</v>
      </c>
      <c r="AR403" s="372" t="s">
        <v>1849</v>
      </c>
      <c r="AS403" s="373" t="s">
        <v>1850</v>
      </c>
    </row>
    <row r="404" spans="23:45" ht="15.75" customHeight="1" thickBot="1">
      <c r="W404" s="337"/>
      <c r="AP404" s="368" t="str">
        <f t="shared" si="9"/>
        <v>MCB - Jaderná bezpečnost</v>
      </c>
      <c r="AR404" s="372" t="s">
        <v>1851</v>
      </c>
      <c r="AS404" s="373" t="s">
        <v>1852</v>
      </c>
    </row>
    <row r="405" spans="23:45" ht="15.75" customHeight="1" thickBot="1">
      <c r="W405" s="337"/>
      <c r="AP405" s="368" t="str">
        <f t="shared" si="9"/>
        <v>MCC - Dosimetrie</v>
      </c>
      <c r="AR405" s="372" t="s">
        <v>1853</v>
      </c>
      <c r="AS405" s="373" t="s">
        <v>1854</v>
      </c>
    </row>
    <row r="406" spans="23:45" ht="15.75" customHeight="1" thickBot="1">
      <c r="W406" s="337"/>
      <c r="AP406" s="368" t="str">
        <f t="shared" si="9"/>
        <v>MCD - Stavba, konstrukce, provoz jaderných elektráren</v>
      </c>
      <c r="AR406" s="372" t="s">
        <v>1855</v>
      </c>
      <c r="AS406" s="373" t="s">
        <v>1856</v>
      </c>
    </row>
    <row r="407" spans="23:45" ht="15.75" customHeight="1" thickBot="1">
      <c r="W407" s="337"/>
      <c r="AP407" s="368"/>
      <c r="AR407" s="374"/>
      <c r="AS407" s="375"/>
    </row>
    <row r="408" spans="23:45" ht="15.75" customHeight="1" thickBot="1">
      <c r="W408" s="337"/>
      <c r="AP408" s="368"/>
      <c r="AR408" s="374"/>
      <c r="AS408" s="375"/>
    </row>
    <row r="409" spans="23:45" ht="15.75" customHeight="1" thickBot="1">
      <c r="W409" s="337"/>
      <c r="AP409" s="368" t="str">
        <f t="shared" si="9"/>
        <v>NAA - Výstavba silnic a železnic</v>
      </c>
      <c r="AR409" s="372" t="s">
        <v>1857</v>
      </c>
      <c r="AS409" s="373" t="s">
        <v>1858</v>
      </c>
    </row>
    <row r="410" spans="23:45" ht="15.75" customHeight="1" thickBot="1">
      <c r="W410" s="337"/>
      <c r="AP410" s="368" t="str">
        <f t="shared" si="9"/>
        <v>NAB - Výstavba inženýrských sítí</v>
      </c>
      <c r="AR410" s="372" t="s">
        <v>1859</v>
      </c>
      <c r="AS410" s="373" t="s">
        <v>1860</v>
      </c>
    </row>
    <row r="411" spans="23:45" ht="15.75" customHeight="1" thickBot="1">
      <c r="W411" s="337"/>
      <c r="AP411" s="368" t="str">
        <f t="shared" si="9"/>
        <v>NAC - Výstavba ostatních staveb</v>
      </c>
      <c r="AR411" s="372" t="s">
        <v>1861</v>
      </c>
      <c r="AS411" s="373" t="s">
        <v>1862</v>
      </c>
    </row>
    <row r="412" spans="23:45" ht="15.75" customHeight="1" thickBot="1">
      <c r="W412" s="337"/>
      <c r="AP412" s="368"/>
      <c r="AR412" s="374"/>
      <c r="AS412" s="375"/>
    </row>
    <row r="413" spans="23:45" ht="15.75" customHeight="1" thickBot="1">
      <c r="W413" s="337"/>
      <c r="AP413" s="368" t="str">
        <f t="shared" si="9"/>
        <v>NBA - Pozemní stavby</v>
      </c>
      <c r="AR413" s="372" t="s">
        <v>1863</v>
      </c>
      <c r="AS413" s="373" t="s">
        <v>1864</v>
      </c>
    </row>
    <row r="414" spans="23:45" ht="15.75" customHeight="1" thickBot="1">
      <c r="W414" s="337"/>
      <c r="AP414" s="368" t="str">
        <f t="shared" si="9"/>
        <v>NBB - Stavebně materiálové inženýrství</v>
      </c>
      <c r="AR414" s="372" t="s">
        <v>1865</v>
      </c>
      <c r="AS414" s="373" t="s">
        <v>1866</v>
      </c>
    </row>
    <row r="415" spans="23:45" ht="15.75" customHeight="1" thickBot="1">
      <c r="AP415" s="368" t="str">
        <f t="shared" si="9"/>
        <v>NBC - Konstrukce staveb, statika a mechanika</v>
      </c>
      <c r="AR415" s="372" t="s">
        <v>1867</v>
      </c>
      <c r="AS415" s="373" t="s">
        <v>1868</v>
      </c>
    </row>
    <row r="416" spans="23:45" ht="15.75" customHeight="1" thickBot="1">
      <c r="AP416" s="368" t="str">
        <f t="shared" si="9"/>
        <v>NBD - Dopravní stavby</v>
      </c>
      <c r="AR416" s="372" t="s">
        <v>1869</v>
      </c>
      <c r="AS416" s="373" t="s">
        <v>1870</v>
      </c>
    </row>
    <row r="417" spans="42:45" ht="15.75" customHeight="1" thickBot="1">
      <c r="AP417" s="368" t="str">
        <f t="shared" si="9"/>
        <v>NBE - Vodní stavby, meliorace, hydraulika, hydrologie</v>
      </c>
      <c r="AR417" s="372" t="s">
        <v>1871</v>
      </c>
      <c r="AS417" s="373" t="s">
        <v>1872</v>
      </c>
    </row>
    <row r="418" spans="42:45" ht="15.75" customHeight="1" thickBot="1">
      <c r="AP418" s="368" t="str">
        <f t="shared" si="9"/>
        <v>NBF - Architektura a rozvoj sídel</v>
      </c>
      <c r="AR418" s="372" t="s">
        <v>1873</v>
      </c>
      <c r="AS418" s="373" t="s">
        <v>1874</v>
      </c>
    </row>
    <row r="419" spans="42:45" ht="15.75" customHeight="1" thickBot="1">
      <c r="AP419" s="368" t="str">
        <f t="shared" si="9"/>
        <v>NBG - Technické zařízení budov a technologie staveb</v>
      </c>
      <c r="AR419" s="372" t="s">
        <v>1875</v>
      </c>
      <c r="AS419" s="373" t="s">
        <v>1876</v>
      </c>
    </row>
    <row r="420" spans="42:45" ht="15.75" customHeight="1" thickBot="1">
      <c r="AP420" s="368" t="str">
        <f t="shared" si="9"/>
        <v>NBH - Geotechnika, geodezie</v>
      </c>
      <c r="AR420" s="372" t="s">
        <v>1877</v>
      </c>
      <c r="AS420" s="373" t="s">
        <v>1878</v>
      </c>
    </row>
    <row r="421" spans="42:45" ht="15.75" customHeight="1" thickBot="1">
      <c r="AP421" s="368" t="str">
        <f t="shared" si="9"/>
        <v>NBI - Energeticky šetrné budovy</v>
      </c>
      <c r="AR421" s="372" t="s">
        <v>1879</v>
      </c>
      <c r="AS421" s="373" t="s">
        <v>1880</v>
      </c>
    </row>
    <row r="422" spans="42:45" ht="15.75" customHeight="1" thickBot="1">
      <c r="AP422" s="368"/>
      <c r="AR422" s="374"/>
      <c r="AS422" s="375"/>
    </row>
    <row r="423" spans="42:45" ht="15.75" customHeight="1" thickBot="1">
      <c r="AP423" s="368"/>
      <c r="AR423" s="374"/>
      <c r="AS423" s="375"/>
    </row>
    <row r="424" spans="42:45" ht="15.75" customHeight="1" thickBot="1">
      <c r="AP424" s="368" t="str">
        <f t="shared" si="9"/>
        <v>PA - Kovové materiály</v>
      </c>
      <c r="AR424" s="372" t="s">
        <v>1881</v>
      </c>
      <c r="AS424" s="373" t="s">
        <v>1882</v>
      </c>
    </row>
    <row r="425" spans="42:45" ht="15.75" customHeight="1" thickBot="1">
      <c r="AP425" s="368"/>
      <c r="AR425" s="374"/>
      <c r="AS425" s="375"/>
    </row>
    <row r="426" spans="42:45" ht="15.75" customHeight="1" thickBot="1">
      <c r="AP426" s="368" t="str">
        <f t="shared" si="9"/>
        <v>PB - Keramika, žáruvzdorné materiály, skla</v>
      </c>
      <c r="AR426" s="372" t="s">
        <v>1883</v>
      </c>
      <c r="AS426" s="373" t="s">
        <v>1884</v>
      </c>
    </row>
    <row r="427" spans="42:45" ht="15.75" customHeight="1" thickBot="1">
      <c r="AP427" s="368"/>
      <c r="AR427" s="374"/>
      <c r="AS427" s="375"/>
    </row>
    <row r="428" spans="42:45" ht="15.75" customHeight="1" thickBot="1">
      <c r="AP428" s="368" t="str">
        <f t="shared" si="9"/>
        <v>PC - Kompositní materiály</v>
      </c>
      <c r="AR428" s="372" t="s">
        <v>1885</v>
      </c>
      <c r="AS428" s="373" t="s">
        <v>1886</v>
      </c>
    </row>
    <row r="429" spans="42:45" ht="15.75" customHeight="1" thickBot="1">
      <c r="AP429" s="368"/>
      <c r="AR429" s="374"/>
      <c r="AS429" s="375"/>
    </row>
    <row r="430" spans="42:45" ht="15.75" customHeight="1" thickBot="1">
      <c r="AP430" s="368" t="str">
        <f t="shared" si="9"/>
        <v>PD - Nanomateriály</v>
      </c>
      <c r="AR430" s="372" t="s">
        <v>1887</v>
      </c>
      <c r="AS430" s="373" t="s">
        <v>1888</v>
      </c>
    </row>
    <row r="431" spans="42:45" ht="15.75" customHeight="1" thickBot="1">
      <c r="AP431" s="368"/>
      <c r="AR431" s="374"/>
      <c r="AS431" s="375"/>
    </row>
    <row r="432" spans="42:45" ht="15.75" customHeight="1" thickBot="1">
      <c r="AP432" s="368" t="str">
        <f t="shared" si="9"/>
        <v>PE - Ostatní materiály</v>
      </c>
      <c r="AR432" s="372" t="s">
        <v>1889</v>
      </c>
      <c r="AS432" s="373" t="s">
        <v>1890</v>
      </c>
    </row>
    <row r="433" spans="42:45" ht="15.75" customHeight="1" thickBot="1">
      <c r="AP433" s="368"/>
      <c r="AR433" s="374"/>
      <c r="AS433" s="375"/>
    </row>
    <row r="434" spans="42:45" ht="15.75" customHeight="1" thickBot="1">
      <c r="AP434" s="368" t="str">
        <f t="shared" si="9"/>
        <v>PF - Textilní materiály</v>
      </c>
      <c r="AR434" s="372" t="s">
        <v>1891</v>
      </c>
      <c r="AS434" s="373" t="s">
        <v>1892</v>
      </c>
    </row>
    <row r="435" spans="42:45" ht="15.75" customHeight="1" thickBot="1">
      <c r="AP435" s="368"/>
      <c r="AR435" s="374"/>
      <c r="AS435" s="375"/>
    </row>
    <row r="436" spans="42:45" ht="15.75" customHeight="1" thickBot="1">
      <c r="AP436" s="368" t="str">
        <f t="shared" si="9"/>
        <v>PG - Povrchové úpravy materiálů, koroze</v>
      </c>
      <c r="AR436" s="372" t="s">
        <v>1893</v>
      </c>
      <c r="AS436" s="373" t="s">
        <v>1894</v>
      </c>
    </row>
    <row r="437" spans="42:45" ht="15.75" customHeight="1" thickBot="1">
      <c r="AP437" s="368"/>
      <c r="AR437" s="374"/>
      <c r="AS437" s="375"/>
    </row>
    <row r="438" spans="42:45" ht="15.75" customHeight="1" thickBot="1">
      <c r="AP438" s="368" t="str">
        <f t="shared" si="9"/>
        <v>PH - Materiálové zkoušky, životnost a únava materiálů</v>
      </c>
      <c r="AR438" s="372" t="s">
        <v>1895</v>
      </c>
      <c r="AS438" s="373" t="s">
        <v>1896</v>
      </c>
    </row>
    <row r="439" spans="42:45" ht="15.75" customHeight="1" thickBot="1">
      <c r="AP439" s="368"/>
      <c r="AR439" s="374"/>
      <c r="AS439" s="375"/>
    </row>
    <row r="440" spans="42:45" ht="15.75" customHeight="1" thickBot="1">
      <c r="AP440" s="368" t="str">
        <f t="shared" si="9"/>
        <v>PI - Stavební materiály</v>
      </c>
      <c r="AR440" s="372" t="s">
        <v>1897</v>
      </c>
      <c r="AS440" s="373" t="s">
        <v>1898</v>
      </c>
    </row>
    <row r="441" spans="42:45" ht="15.75" customHeight="1" thickBot="1">
      <c r="AP441" s="368"/>
      <c r="AR441" s="374"/>
      <c r="AS441" s="375"/>
    </row>
    <row r="442" spans="42:45" ht="15.75" customHeight="1" thickBot="1">
      <c r="AP442" s="368"/>
      <c r="AR442" s="374"/>
      <c r="AS442" s="375"/>
    </row>
    <row r="443" spans="42:45" ht="15.75" customHeight="1" thickBot="1">
      <c r="AP443" s="368" t="str">
        <f t="shared" si="9"/>
        <v>RA - Elektronika a optoelektronika, elektrotechnika</v>
      </c>
      <c r="AR443" s="372" t="s">
        <v>1899</v>
      </c>
      <c r="AS443" s="373" t="s">
        <v>1900</v>
      </c>
    </row>
    <row r="444" spans="42:45" ht="15.75" customHeight="1" thickBot="1">
      <c r="AP444" s="368"/>
      <c r="AR444" s="374"/>
      <c r="AS444" s="375"/>
    </row>
    <row r="445" spans="42:45" ht="15.75" customHeight="1" thickBot="1">
      <c r="AP445" s="368" t="str">
        <f t="shared" si="9"/>
        <v>RB - Senzory, čidla, měření a regulace</v>
      </c>
      <c r="AR445" s="372" t="s">
        <v>1901</v>
      </c>
      <c r="AS445" s="373" t="s">
        <v>1902</v>
      </c>
    </row>
    <row r="446" spans="42:45" ht="15.75" customHeight="1" thickBot="1">
      <c r="AP446" s="368"/>
      <c r="AR446" s="374"/>
      <c r="AS446" s="375"/>
    </row>
    <row r="447" spans="42:45" ht="15.75" customHeight="1" thickBot="1">
      <c r="AP447" s="368" t="str">
        <f t="shared" si="9"/>
        <v>RC - Počítačový hardware</v>
      </c>
      <c r="AR447" s="372" t="s">
        <v>1903</v>
      </c>
      <c r="AS447" s="373" t="s">
        <v>1904</v>
      </c>
    </row>
    <row r="448" spans="42:45" ht="15.75" customHeight="1" thickBot="1">
      <c r="AP448" s="368"/>
      <c r="AR448" s="374"/>
      <c r="AS448" s="375"/>
    </row>
    <row r="449" spans="42:45" ht="15.75" customHeight="1" thickBot="1">
      <c r="AP449" s="368" t="str">
        <f t="shared" si="9"/>
        <v>RD - Mikroelektronika</v>
      </c>
      <c r="AR449" s="372" t="s">
        <v>1905</v>
      </c>
      <c r="AS449" s="373" t="s">
        <v>1906</v>
      </c>
    </row>
    <row r="450" spans="42:45" ht="15.75" customHeight="1" thickBot="1">
      <c r="AP450" s="368"/>
      <c r="AR450" s="374"/>
      <c r="AS450" s="375"/>
    </row>
    <row r="451" spans="42:45" ht="15.75" customHeight="1" thickBot="1">
      <c r="AP451" s="368" t="str">
        <f t="shared" si="9"/>
        <v>RE - Řídící technika</v>
      </c>
      <c r="AR451" s="372" t="s">
        <v>1907</v>
      </c>
      <c r="AS451" s="373" t="s">
        <v>1908</v>
      </c>
    </row>
    <row r="452" spans="42:45" ht="15.75" customHeight="1" thickBot="1">
      <c r="AP452" s="368"/>
      <c r="AR452" s="374"/>
      <c r="AS452" s="375"/>
    </row>
    <row r="453" spans="42:45" ht="15.75" customHeight="1" thickBot="1">
      <c r="AP453" s="368" t="str">
        <f t="shared" ref="AP453:AP466" si="10">_xlfn.CONCAT(AR453," - ", AS453)</f>
        <v>RF - Radioelektronika</v>
      </c>
      <c r="AR453" s="372" t="s">
        <v>1909</v>
      </c>
      <c r="AS453" s="373" t="s">
        <v>1910</v>
      </c>
    </row>
    <row r="454" spans="42:45" ht="15.75" customHeight="1" thickBot="1">
      <c r="AP454" s="368"/>
      <c r="AR454" s="374"/>
      <c r="AS454" s="375"/>
    </row>
    <row r="455" spans="42:45" ht="15.75" customHeight="1" thickBot="1">
      <c r="AP455" s="368"/>
      <c r="AR455" s="374"/>
      <c r="AS455" s="375"/>
    </row>
    <row r="456" spans="42:45" ht="15.75" customHeight="1" thickBot="1">
      <c r="AP456" s="368" t="str">
        <f t="shared" si="10"/>
        <v>SA - Průmyslové procesy a zpracování</v>
      </c>
      <c r="AR456" s="372" t="s">
        <v>1911</v>
      </c>
      <c r="AS456" s="373" t="s">
        <v>1912</v>
      </c>
    </row>
    <row r="457" spans="42:45" ht="15.75" customHeight="1" thickBot="1">
      <c r="AP457" s="368"/>
      <c r="AR457" s="374"/>
      <c r="AS457" s="375"/>
    </row>
    <row r="458" spans="42:45" ht="15.75" customHeight="1" thickBot="1">
      <c r="AP458" s="368" t="str">
        <f t="shared" si="10"/>
        <v>SB - Strojní zařízení a nástroje</v>
      </c>
      <c r="AR458" s="372" t="s">
        <v>1913</v>
      </c>
      <c r="AS458" s="373" t="s">
        <v>1914</v>
      </c>
    </row>
    <row r="459" spans="42:45" ht="15.75" customHeight="1" thickBot="1">
      <c r="AP459" s="368"/>
      <c r="AR459" s="374"/>
      <c r="AS459" s="375"/>
    </row>
    <row r="460" spans="42:45" ht="15.75" customHeight="1" thickBot="1">
      <c r="AP460" s="368" t="str">
        <f t="shared" si="10"/>
        <v>SC - Ostatní strojírenství</v>
      </c>
      <c r="AR460" s="372" t="s">
        <v>1915</v>
      </c>
      <c r="AS460" s="373" t="s">
        <v>1916</v>
      </c>
    </row>
    <row r="461" spans="42:45" ht="15.75" customHeight="1" thickBot="1">
      <c r="AP461" s="368"/>
      <c r="AR461" s="374"/>
      <c r="AS461" s="375"/>
    </row>
    <row r="462" spans="42:45" ht="15.75" customHeight="1" thickBot="1">
      <c r="AP462" s="368" t="str">
        <f t="shared" si="10"/>
        <v>SD - Řízení spolehlivosti a kvality, zkušebnictví</v>
      </c>
      <c r="AR462" s="372" t="s">
        <v>1917</v>
      </c>
      <c r="AS462" s="373" t="s">
        <v>1918</v>
      </c>
    </row>
    <row r="463" spans="42:45" ht="15.75" customHeight="1" thickBot="1">
      <c r="AP463" s="368"/>
      <c r="AR463" s="374"/>
      <c r="AS463" s="375"/>
    </row>
    <row r="464" spans="42:45" ht="15.75" customHeight="1" thickBot="1">
      <c r="AP464" s="368" t="str">
        <f t="shared" si="10"/>
        <v>SE - Mechatronika</v>
      </c>
      <c r="AR464" s="372" t="s">
        <v>1919</v>
      </c>
      <c r="AS464" s="373" t="s">
        <v>1920</v>
      </c>
    </row>
    <row r="465" spans="42:45" ht="15.75" customHeight="1" thickBot="1">
      <c r="AP465" s="368"/>
      <c r="AR465" s="374"/>
      <c r="AS465" s="375"/>
    </row>
    <row r="466" spans="42:45" ht="15.75" customHeight="1" thickBot="1">
      <c r="AP466" s="368" t="str">
        <f t="shared" si="10"/>
        <v>SF - Hutnictví</v>
      </c>
      <c r="AR466" s="372" t="s">
        <v>1921</v>
      </c>
      <c r="AS466" s="373" t="s">
        <v>1922</v>
      </c>
    </row>
    <row r="467" spans="42:45" ht="15.75" customHeight="1"/>
    <row r="468" spans="42:45" ht="15.75" customHeight="1"/>
    <row r="469" spans="42:45" ht="15.75" customHeight="1"/>
    <row r="470" spans="42:45" ht="15.75" customHeight="1"/>
    <row r="471" spans="42:45" ht="15.75" customHeight="1"/>
    <row r="472" spans="42:45" ht="15.75" customHeight="1"/>
    <row r="473" spans="42:45" ht="15.75" customHeight="1"/>
    <row r="474" spans="42:45" ht="15.75" customHeight="1"/>
    <row r="475" spans="42:45" ht="15.75" customHeight="1"/>
    <row r="476" spans="42:45" ht="15.75" customHeight="1"/>
    <row r="477" spans="42:45" ht="15.75" customHeight="1"/>
    <row r="478" spans="42:45" ht="15.75" customHeight="1"/>
    <row r="479" spans="42:45" ht="15.75" customHeight="1"/>
    <row r="480" spans="42:45"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8740157499999996" bottom="0.78740157499999996"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8F8F8"/>
    <outlinePr summaryBelow="0" summaryRight="0"/>
    <pageSetUpPr fitToPage="1"/>
  </sheetPr>
  <dimension ref="A1:Z1004"/>
  <sheetViews>
    <sheetView showGridLines="0" zoomScaleNormal="100" workbookViewId="0">
      <selection activeCell="D9" sqref="D9:E9"/>
    </sheetView>
  </sheetViews>
  <sheetFormatPr defaultColWidth="14.42578125" defaultRowHeight="15" customHeight="1"/>
  <cols>
    <col min="1" max="1" width="5.5703125" customWidth="1"/>
    <col min="2" max="2" width="60.5703125" customWidth="1"/>
    <col min="3" max="3" width="2.85546875" customWidth="1"/>
    <col min="4" max="4" width="43.42578125" customWidth="1"/>
    <col min="5" max="5" width="38.5703125" customWidth="1"/>
    <col min="6" max="6" width="2.85546875" customWidth="1"/>
    <col min="7" max="7" width="32.140625" customWidth="1"/>
    <col min="8" max="8" width="15.140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36" t="s">
        <v>16</v>
      </c>
      <c r="C3" s="402"/>
      <c r="D3" s="403"/>
      <c r="E3" s="2"/>
      <c r="F3" s="2"/>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row>
    <row r="6" spans="1:26" ht="24" customHeight="1">
      <c r="A6" s="1"/>
      <c r="B6" s="408" t="s">
        <v>17</v>
      </c>
      <c r="C6" s="409"/>
      <c r="D6" s="409"/>
      <c r="E6" s="409"/>
      <c r="F6" s="409"/>
      <c r="G6" s="437"/>
    </row>
    <row r="7" spans="1:26" ht="9" customHeight="1">
      <c r="A7" s="1"/>
      <c r="B7" s="5"/>
      <c r="C7" s="5"/>
      <c r="D7" s="6"/>
      <c r="E7" s="6"/>
      <c r="F7" s="6"/>
      <c r="G7" s="7"/>
    </row>
    <row r="8" spans="1:26" ht="9" customHeight="1">
      <c r="A8" s="1"/>
      <c r="B8" s="35"/>
      <c r="C8" s="35"/>
      <c r="D8" s="9"/>
      <c r="E8" s="9"/>
      <c r="F8" s="9"/>
      <c r="G8" s="29"/>
      <c r="H8" s="1"/>
      <c r="I8" s="1"/>
      <c r="J8" s="1"/>
      <c r="K8" s="1"/>
      <c r="L8" s="1"/>
      <c r="M8" s="1"/>
      <c r="N8" s="1"/>
      <c r="O8" s="1"/>
      <c r="P8" s="1"/>
      <c r="Q8" s="1"/>
      <c r="R8" s="1"/>
      <c r="S8" s="1"/>
      <c r="T8" s="1"/>
      <c r="U8" s="1"/>
      <c r="V8" s="1"/>
      <c r="W8" s="1"/>
      <c r="X8" s="1"/>
      <c r="Y8" s="1"/>
      <c r="Z8" s="1"/>
    </row>
    <row r="9" spans="1:26" ht="30.75" customHeight="1">
      <c r="A9" s="1"/>
      <c r="B9" s="14" t="s">
        <v>18</v>
      </c>
      <c r="C9" s="14"/>
      <c r="D9" s="434"/>
      <c r="E9" s="426"/>
      <c r="F9" s="9"/>
      <c r="G9" s="29"/>
    </row>
    <row r="10" spans="1:26" ht="18.75" customHeight="1">
      <c r="A10" s="1"/>
      <c r="B10" s="36"/>
      <c r="C10" s="36"/>
      <c r="D10" s="9"/>
      <c r="E10" s="9"/>
      <c r="F10" s="9"/>
      <c r="G10" s="29"/>
    </row>
    <row r="11" spans="1:26" ht="43.5" customHeight="1">
      <c r="A11" s="1"/>
      <c r="B11" s="14" t="s">
        <v>19</v>
      </c>
      <c r="C11" s="14"/>
      <c r="D11" s="434"/>
      <c r="E11" s="426"/>
      <c r="F11" s="9"/>
      <c r="G11" s="37" t="str">
        <f>"Zapsáno znaků: "&amp;LEN(D11)&amp;" z max. 254"</f>
        <v>Zapsáno znaků: 0 z max. 254</v>
      </c>
    </row>
    <row r="12" spans="1:26" ht="18" customHeight="1">
      <c r="A12" s="1"/>
      <c r="B12" s="14"/>
      <c r="C12" s="14"/>
      <c r="D12" s="9"/>
      <c r="E12" s="9"/>
      <c r="F12" s="9"/>
      <c r="G12" s="38"/>
    </row>
    <row r="13" spans="1:26" ht="43.5" customHeight="1">
      <c r="A13" s="1"/>
      <c r="B13" s="14" t="s">
        <v>20</v>
      </c>
      <c r="C13" s="14"/>
      <c r="D13" s="434"/>
      <c r="E13" s="426"/>
      <c r="F13" s="9"/>
      <c r="G13" s="37" t="str">
        <f>"Zapsáno znaků: "&amp;LEN(D13)&amp;" z max. 254"</f>
        <v>Zapsáno znaků: 0 z max. 254</v>
      </c>
    </row>
    <row r="14" spans="1:26" ht="14.25" customHeight="1">
      <c r="A14" s="1"/>
      <c r="B14" s="14"/>
      <c r="C14" s="14"/>
      <c r="D14" s="9"/>
      <c r="E14" s="9"/>
      <c r="F14" s="9"/>
      <c r="G14" s="38"/>
    </row>
    <row r="15" spans="1:26" ht="29.25" customHeight="1">
      <c r="A15" s="1"/>
      <c r="B15" s="346" t="s">
        <v>1947</v>
      </c>
      <c r="C15" s="14"/>
      <c r="D15" s="352"/>
      <c r="E15" s="38"/>
      <c r="F15" s="9"/>
      <c r="G15" s="38"/>
      <c r="H15" s="1"/>
      <c r="I15" s="1"/>
      <c r="J15" s="1"/>
      <c r="K15" s="1"/>
      <c r="L15" s="1"/>
      <c r="M15" s="1"/>
      <c r="N15" s="1"/>
      <c r="O15" s="1"/>
      <c r="P15" s="1"/>
      <c r="Q15" s="1"/>
      <c r="R15" s="1"/>
      <c r="S15" s="1"/>
      <c r="T15" s="1"/>
      <c r="U15" s="1"/>
      <c r="V15" s="1"/>
      <c r="W15" s="1"/>
      <c r="X15" s="1"/>
      <c r="Y15" s="1"/>
      <c r="Z15" s="1"/>
    </row>
    <row r="16" spans="1:26" ht="14.25" customHeight="1">
      <c r="A16" s="1"/>
      <c r="B16" s="14"/>
      <c r="C16" s="14"/>
      <c r="D16" s="9"/>
      <c r="E16" s="9"/>
      <c r="F16" s="9"/>
      <c r="G16" s="38"/>
      <c r="H16" s="1"/>
      <c r="I16" s="1"/>
      <c r="J16" s="1"/>
      <c r="K16" s="1"/>
      <c r="L16" s="1"/>
      <c r="M16" s="1"/>
      <c r="N16" s="1"/>
      <c r="O16" s="1"/>
      <c r="P16" s="1"/>
      <c r="Q16" s="1"/>
      <c r="R16" s="1"/>
      <c r="S16" s="1"/>
      <c r="T16" s="1"/>
      <c r="U16" s="1"/>
      <c r="V16" s="1"/>
      <c r="W16" s="1"/>
      <c r="X16" s="1"/>
      <c r="Y16" s="1"/>
      <c r="Z16" s="1"/>
    </row>
    <row r="17" spans="1:26" ht="15.75" customHeight="1">
      <c r="A17" s="1"/>
      <c r="B17" s="343" t="s">
        <v>1927</v>
      </c>
      <c r="C17" s="14"/>
      <c r="D17" s="352"/>
      <c r="E17" s="38"/>
      <c r="F17" s="9"/>
      <c r="G17" s="38"/>
      <c r="H17" s="1"/>
      <c r="I17" s="1"/>
      <c r="J17" s="1"/>
      <c r="K17" s="1"/>
      <c r="L17" s="1"/>
      <c r="M17" s="1"/>
      <c r="N17" s="1"/>
      <c r="O17" s="1"/>
      <c r="P17" s="1"/>
      <c r="Q17" s="1"/>
      <c r="R17" s="1"/>
      <c r="S17" s="1"/>
      <c r="T17" s="1"/>
      <c r="U17" s="1"/>
      <c r="V17" s="1"/>
      <c r="W17" s="1"/>
      <c r="X17" s="1"/>
      <c r="Y17" s="1"/>
      <c r="Z17" s="1"/>
    </row>
    <row r="18" spans="1:26" ht="14.25" customHeight="1">
      <c r="A18" s="1"/>
      <c r="B18" s="14"/>
      <c r="C18" s="14"/>
      <c r="D18" s="9"/>
      <c r="E18" s="9"/>
      <c r="F18" s="9"/>
      <c r="G18" s="38"/>
      <c r="H18" s="1"/>
      <c r="I18" s="1"/>
      <c r="J18" s="1"/>
      <c r="K18" s="1"/>
      <c r="L18" s="1"/>
      <c r="M18" s="1"/>
      <c r="N18" s="1"/>
      <c r="O18" s="1"/>
      <c r="P18" s="1"/>
      <c r="Q18" s="1"/>
      <c r="R18" s="1"/>
      <c r="S18" s="1"/>
      <c r="T18" s="1"/>
      <c r="U18" s="1"/>
      <c r="V18" s="1"/>
      <c r="W18" s="1"/>
      <c r="X18" s="1"/>
      <c r="Y18" s="1"/>
      <c r="Z18" s="1"/>
    </row>
    <row r="19" spans="1:26" ht="27" customHeight="1">
      <c r="A19" s="1"/>
      <c r="B19" s="39" t="s">
        <v>21</v>
      </c>
      <c r="C19" s="14"/>
      <c r="D19" s="438" t="s">
        <v>1928</v>
      </c>
      <c r="E19" s="439"/>
      <c r="F19" s="9"/>
      <c r="G19" s="38"/>
    </row>
    <row r="20" spans="1:26" ht="12" customHeight="1">
      <c r="A20" s="1"/>
      <c r="B20" s="14"/>
      <c r="C20" s="14"/>
      <c r="D20" s="9"/>
      <c r="E20" s="9"/>
      <c r="F20" s="9"/>
      <c r="G20" s="38"/>
    </row>
    <row r="21" spans="1:26" ht="15.75" customHeight="1">
      <c r="A21" s="1"/>
      <c r="B21" s="39" t="s">
        <v>1930</v>
      </c>
      <c r="C21" s="39"/>
      <c r="D21" s="440" t="s">
        <v>1929</v>
      </c>
      <c r="E21" s="441"/>
      <c r="F21" s="9"/>
      <c r="G21" s="9"/>
    </row>
    <row r="22" spans="1:26" ht="15.75" customHeight="1">
      <c r="A22" s="1"/>
      <c r="B22" s="29"/>
      <c r="C22" s="29"/>
      <c r="D22" s="9"/>
      <c r="E22" s="9"/>
      <c r="F22" s="9"/>
      <c r="G22" s="38"/>
    </row>
    <row r="23" spans="1:26" ht="166.5" customHeight="1">
      <c r="A23" s="1"/>
      <c r="B23" s="14" t="s">
        <v>1931</v>
      </c>
      <c r="C23" s="14"/>
      <c r="D23" s="434"/>
      <c r="E23" s="426"/>
      <c r="F23" s="9"/>
      <c r="G23" s="37" t="str">
        <f>"Zapsáno znaků: "&amp;LEN(D23)&amp;" z max. 1000"</f>
        <v>Zapsáno znaků: 0 z max. 1000</v>
      </c>
    </row>
    <row r="24" spans="1:26" ht="15" customHeight="1">
      <c r="A24" s="1"/>
      <c r="B24" s="14"/>
      <c r="C24" s="14"/>
      <c r="D24" s="14"/>
      <c r="E24" s="14"/>
      <c r="F24" s="14"/>
      <c r="G24" s="14"/>
      <c r="H24" s="1"/>
      <c r="I24" s="1"/>
      <c r="J24" s="1"/>
      <c r="K24" s="1"/>
      <c r="L24" s="1"/>
      <c r="M24" s="1"/>
      <c r="N24" s="1"/>
      <c r="O24" s="1"/>
      <c r="P24" s="1"/>
      <c r="Q24" s="1"/>
      <c r="R24" s="1"/>
      <c r="S24" s="1"/>
      <c r="T24" s="1"/>
      <c r="U24" s="1"/>
      <c r="V24" s="1"/>
      <c r="W24" s="1"/>
      <c r="X24" s="1"/>
      <c r="Y24" s="1"/>
      <c r="Z24" s="1"/>
    </row>
    <row r="25" spans="1:26" ht="15.75" customHeight="1">
      <c r="A25" s="1"/>
      <c r="B25" s="39" t="s">
        <v>22</v>
      </c>
      <c r="C25" s="14"/>
      <c r="D25" s="381"/>
      <c r="E25" s="442"/>
      <c r="F25" s="402"/>
      <c r="G25" s="403"/>
      <c r="H25" s="1"/>
      <c r="I25" s="1"/>
      <c r="J25" s="1"/>
      <c r="K25" s="1"/>
      <c r="L25" s="1"/>
      <c r="M25" s="1"/>
      <c r="N25" s="1"/>
      <c r="O25" s="1"/>
      <c r="P25" s="1"/>
      <c r="Q25" s="1"/>
      <c r="R25" s="1"/>
      <c r="S25" s="1"/>
      <c r="T25" s="1"/>
      <c r="U25" s="1"/>
      <c r="V25" s="1"/>
      <c r="W25" s="1"/>
      <c r="X25" s="1"/>
      <c r="Y25" s="1"/>
      <c r="Z25" s="1"/>
    </row>
    <row r="26" spans="1:26" ht="9" customHeight="1">
      <c r="A26" s="1"/>
      <c r="B26" s="29"/>
      <c r="C26" s="29"/>
      <c r="D26" s="9"/>
      <c r="E26" s="9"/>
      <c r="F26" s="9"/>
      <c r="G26" s="38"/>
    </row>
    <row r="27" spans="1:26" ht="15" customHeight="1">
      <c r="A27" s="1"/>
      <c r="B27" s="22"/>
      <c r="C27" s="22"/>
      <c r="D27" s="33"/>
      <c r="E27" s="33"/>
      <c r="F27" s="33"/>
      <c r="G27" s="40"/>
      <c r="H27" s="1"/>
      <c r="I27" s="1"/>
      <c r="J27" s="1"/>
      <c r="K27" s="1"/>
      <c r="L27" s="1"/>
      <c r="M27" s="1"/>
      <c r="N27" s="1"/>
      <c r="O27" s="1"/>
      <c r="P27" s="1"/>
      <c r="Q27" s="1"/>
      <c r="R27" s="1"/>
      <c r="S27" s="1"/>
      <c r="T27" s="1"/>
      <c r="U27" s="1"/>
      <c r="V27" s="1"/>
      <c r="W27" s="1"/>
      <c r="X27" s="1"/>
      <c r="Y27" s="1"/>
      <c r="Z27" s="1"/>
    </row>
    <row r="28" spans="1:26" ht="15" customHeight="1">
      <c r="A28" s="1"/>
      <c r="B28" s="41" t="s">
        <v>24</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c r="A29" s="1"/>
      <c r="B29" s="443" t="s">
        <v>25</v>
      </c>
      <c r="C29" s="419"/>
      <c r="D29" s="414"/>
      <c r="E29" s="42"/>
      <c r="F29" s="8"/>
      <c r="G29" s="8"/>
      <c r="H29" s="1"/>
      <c r="I29" s="1"/>
      <c r="J29" s="1"/>
      <c r="K29" s="1"/>
      <c r="L29" s="1"/>
      <c r="M29" s="1"/>
      <c r="N29" s="1"/>
      <c r="O29" s="1"/>
      <c r="P29" s="1"/>
      <c r="Q29" s="1"/>
      <c r="R29" s="1"/>
      <c r="S29" s="1"/>
      <c r="T29" s="1"/>
      <c r="U29" s="1"/>
      <c r="V29" s="1"/>
      <c r="W29" s="1"/>
      <c r="X29" s="1"/>
      <c r="Y29" s="1"/>
      <c r="Z29" s="1"/>
    </row>
    <row r="30" spans="1:26" ht="15" customHeight="1">
      <c r="A30" s="1"/>
      <c r="B30" s="415"/>
      <c r="C30" s="420"/>
      <c r="D30" s="416"/>
      <c r="E30" s="42"/>
      <c r="F30" s="8"/>
      <c r="G30" s="8"/>
      <c r="H30" s="1"/>
      <c r="I30" s="1"/>
      <c r="J30" s="1"/>
      <c r="K30" s="1"/>
      <c r="L30" s="1"/>
      <c r="M30" s="1"/>
      <c r="N30" s="1"/>
      <c r="O30" s="1"/>
      <c r="P30" s="1"/>
      <c r="Q30" s="1"/>
      <c r="R30" s="1"/>
      <c r="S30" s="1"/>
      <c r="T30" s="1"/>
      <c r="U30" s="1"/>
      <c r="V30" s="1"/>
      <c r="W30" s="1"/>
      <c r="X30" s="1"/>
      <c r="Y30" s="1"/>
      <c r="Z30" s="1"/>
    </row>
    <row r="31" spans="1:26" ht="6" customHeight="1">
      <c r="A31" s="1"/>
      <c r="B31" s="42"/>
      <c r="C31" s="8"/>
      <c r="D31" s="8"/>
      <c r="E31" s="8"/>
      <c r="F31" s="8"/>
      <c r="G31" s="8"/>
      <c r="H31" s="1"/>
      <c r="I31" s="1"/>
      <c r="J31" s="1"/>
      <c r="K31" s="1"/>
      <c r="L31" s="1"/>
      <c r="M31" s="1"/>
      <c r="N31" s="1"/>
      <c r="O31" s="1"/>
      <c r="P31" s="1"/>
      <c r="Q31" s="1"/>
      <c r="R31" s="1"/>
      <c r="S31" s="1"/>
      <c r="T31" s="1"/>
      <c r="U31" s="1"/>
      <c r="V31" s="1"/>
      <c r="W31" s="1"/>
      <c r="X31" s="1"/>
      <c r="Y31" s="1"/>
      <c r="Z31" s="1"/>
    </row>
    <row r="32" spans="1:26" ht="15" customHeight="1">
      <c r="A32" s="1"/>
      <c r="B32" s="43" t="s">
        <v>26</v>
      </c>
      <c r="C32" s="8"/>
      <c r="D32" s="353"/>
      <c r="E32" s="8"/>
      <c r="F32" s="8"/>
      <c r="G32" s="8"/>
      <c r="H32" s="1"/>
      <c r="I32" s="1"/>
      <c r="J32" s="1"/>
      <c r="K32" s="1"/>
      <c r="L32" s="1"/>
      <c r="M32" s="1"/>
      <c r="N32" s="1"/>
      <c r="O32" s="1"/>
      <c r="P32" s="1"/>
      <c r="Q32" s="1"/>
      <c r="R32" s="1"/>
      <c r="S32" s="1"/>
      <c r="T32" s="1"/>
      <c r="U32" s="1"/>
      <c r="V32" s="1"/>
      <c r="W32" s="1"/>
      <c r="X32" s="1"/>
      <c r="Y32" s="1"/>
      <c r="Z32" s="1"/>
    </row>
    <row r="33" spans="1:26" ht="15" customHeight="1">
      <c r="A33" s="1"/>
      <c r="B33" s="42"/>
      <c r="C33" s="8"/>
      <c r="D33" s="8"/>
      <c r="E33" s="8"/>
      <c r="F33" s="8"/>
      <c r="G33" s="8"/>
      <c r="H33" s="1"/>
      <c r="I33" s="1"/>
      <c r="J33" s="1"/>
      <c r="K33" s="1"/>
      <c r="L33" s="1"/>
      <c r="M33" s="1"/>
      <c r="N33" s="1"/>
      <c r="O33" s="1"/>
      <c r="P33" s="1"/>
      <c r="Q33" s="1"/>
      <c r="R33" s="1"/>
      <c r="S33" s="1"/>
      <c r="T33" s="1"/>
      <c r="U33" s="1"/>
      <c r="V33" s="1"/>
      <c r="W33" s="1"/>
      <c r="X33" s="1"/>
      <c r="Y33" s="1"/>
      <c r="Z33" s="1"/>
    </row>
    <row r="34" spans="1:26" ht="15" customHeight="1">
      <c r="A34" s="1"/>
      <c r="B34" s="43" t="s">
        <v>27</v>
      </c>
      <c r="C34" s="8"/>
      <c r="D34" s="386"/>
      <c r="E34" s="8"/>
      <c r="F34" s="8"/>
      <c r="G34" s="8"/>
      <c r="H34" s="1"/>
      <c r="I34" s="1"/>
      <c r="J34" s="1"/>
      <c r="K34" s="1"/>
      <c r="L34" s="1"/>
      <c r="M34" s="1"/>
      <c r="N34" s="1"/>
      <c r="O34" s="1"/>
      <c r="P34" s="1"/>
      <c r="Q34" s="1"/>
      <c r="R34" s="1"/>
      <c r="S34" s="1"/>
      <c r="T34" s="1"/>
      <c r="U34" s="1"/>
      <c r="V34" s="1"/>
      <c r="W34" s="1"/>
      <c r="X34" s="1"/>
      <c r="Y34" s="1"/>
      <c r="Z34" s="1"/>
    </row>
    <row r="35" spans="1:26" ht="15" customHeight="1">
      <c r="A35" s="1"/>
      <c r="B35" s="43"/>
      <c r="C35" s="8"/>
      <c r="D35" s="8"/>
      <c r="E35" s="8"/>
      <c r="F35" s="8"/>
      <c r="G35" s="8"/>
      <c r="H35" s="1"/>
      <c r="I35" s="1"/>
      <c r="J35" s="1"/>
      <c r="K35" s="1"/>
      <c r="L35" s="1"/>
      <c r="M35" s="1"/>
      <c r="N35" s="1"/>
      <c r="O35" s="1"/>
      <c r="P35" s="1"/>
      <c r="Q35" s="1"/>
      <c r="R35" s="1"/>
      <c r="S35" s="1"/>
      <c r="T35" s="1"/>
      <c r="U35" s="1"/>
      <c r="V35" s="1"/>
      <c r="W35" s="1"/>
      <c r="X35" s="1"/>
      <c r="Y35" s="1"/>
      <c r="Z35" s="1"/>
    </row>
    <row r="36" spans="1:26" ht="15" customHeight="1">
      <c r="A36" s="1"/>
      <c r="B36" s="43" t="s">
        <v>28</v>
      </c>
      <c r="C36" s="8"/>
      <c r="D36" s="387"/>
      <c r="E36" s="8"/>
      <c r="F36" s="8"/>
      <c r="G36" s="8"/>
      <c r="H36" s="1"/>
      <c r="I36" s="1"/>
      <c r="J36" s="1"/>
      <c r="K36" s="1"/>
      <c r="L36" s="1"/>
      <c r="M36" s="1"/>
      <c r="N36" s="1"/>
      <c r="O36" s="1"/>
      <c r="P36" s="1"/>
      <c r="Q36" s="1"/>
      <c r="R36" s="1"/>
      <c r="S36" s="1"/>
      <c r="T36" s="1"/>
      <c r="U36" s="1"/>
      <c r="V36" s="1"/>
      <c r="W36" s="1"/>
      <c r="X36" s="1"/>
      <c r="Y36" s="1"/>
      <c r="Z36" s="1"/>
    </row>
    <row r="37" spans="1:26" ht="15" customHeight="1">
      <c r="A37" s="1"/>
      <c r="B37" s="43"/>
      <c r="C37" s="8"/>
      <c r="D37" s="8"/>
      <c r="E37" s="8"/>
      <c r="F37" s="8"/>
      <c r="G37" s="8"/>
      <c r="H37" s="1"/>
      <c r="I37" s="1"/>
      <c r="J37" s="1"/>
      <c r="K37" s="1"/>
      <c r="L37" s="1"/>
      <c r="M37" s="1"/>
      <c r="N37" s="1"/>
      <c r="O37" s="1"/>
      <c r="P37" s="1"/>
      <c r="Q37" s="1"/>
      <c r="R37" s="1"/>
      <c r="S37" s="1"/>
      <c r="T37" s="1"/>
      <c r="U37" s="1"/>
      <c r="V37" s="1"/>
      <c r="W37" s="1"/>
      <c r="X37" s="1"/>
      <c r="Y37" s="1"/>
      <c r="Z37" s="1"/>
    </row>
    <row r="38" spans="1:26" ht="15" customHeight="1">
      <c r="A38" s="1"/>
      <c r="B38" s="43" t="s">
        <v>29</v>
      </c>
      <c r="C38" s="8"/>
      <c r="D38" s="386"/>
      <c r="E38" s="8"/>
      <c r="F38" s="8"/>
      <c r="G38" s="8"/>
      <c r="H38" s="1"/>
      <c r="I38" s="1"/>
      <c r="J38" s="1"/>
      <c r="K38" s="1"/>
      <c r="L38" s="1"/>
      <c r="M38" s="1"/>
      <c r="N38" s="1"/>
      <c r="O38" s="1"/>
      <c r="P38" s="1"/>
      <c r="Q38" s="1"/>
      <c r="R38" s="1"/>
      <c r="S38" s="1"/>
      <c r="T38" s="1"/>
      <c r="U38" s="1"/>
      <c r="V38" s="1"/>
      <c r="W38" s="1"/>
      <c r="X38" s="1"/>
      <c r="Y38" s="1"/>
      <c r="Z38" s="1"/>
    </row>
    <row r="39" spans="1:26" ht="15.75" customHeight="1">
      <c r="A39" s="1"/>
      <c r="B39" s="8"/>
      <c r="C39" s="8"/>
      <c r="D39" s="8"/>
      <c r="E39" s="8"/>
      <c r="F39" s="8"/>
      <c r="G39" s="8"/>
      <c r="H39" s="30"/>
    </row>
    <row r="40" spans="1:26" ht="15.75" customHeight="1">
      <c r="A40" s="1"/>
      <c r="B40" s="10"/>
      <c r="C40" s="10"/>
      <c r="D40" s="30"/>
      <c r="E40" s="30"/>
      <c r="F40" s="30"/>
      <c r="G40" s="30"/>
      <c r="H40" s="30"/>
      <c r="I40" s="1"/>
      <c r="J40" s="1"/>
      <c r="K40" s="1"/>
      <c r="L40" s="1"/>
      <c r="M40" s="1"/>
      <c r="N40" s="1"/>
      <c r="O40" s="1"/>
      <c r="P40" s="1"/>
      <c r="Q40" s="1"/>
      <c r="R40" s="1"/>
      <c r="S40" s="1"/>
      <c r="T40" s="1"/>
      <c r="U40" s="1"/>
      <c r="V40" s="1"/>
      <c r="W40" s="1"/>
      <c r="X40" s="1"/>
      <c r="Y40" s="1"/>
      <c r="Z40" s="1"/>
    </row>
    <row r="41" spans="1:26" ht="15.75" customHeight="1">
      <c r="A41" s="1"/>
      <c r="B41" s="44" t="s">
        <v>30</v>
      </c>
      <c r="C41" s="45"/>
      <c r="D41" s="30"/>
      <c r="E41" s="30"/>
      <c r="F41" s="30"/>
      <c r="G41" s="30"/>
      <c r="H41" s="30"/>
    </row>
    <row r="42" spans="1:26" ht="15" customHeight="1">
      <c r="A42" s="1"/>
      <c r="B42" s="46" t="s">
        <v>31</v>
      </c>
      <c r="C42" s="47"/>
      <c r="D42" s="9"/>
      <c r="E42" s="9"/>
      <c r="F42" s="9"/>
      <c r="G42" s="38"/>
      <c r="H42" s="1"/>
      <c r="I42" s="1"/>
      <c r="J42" s="1"/>
      <c r="K42" s="1"/>
      <c r="L42" s="1"/>
      <c r="M42" s="1"/>
      <c r="N42" s="1"/>
      <c r="O42" s="1"/>
      <c r="P42" s="1"/>
      <c r="Q42" s="1"/>
      <c r="R42" s="1"/>
      <c r="S42" s="1"/>
      <c r="T42" s="1"/>
      <c r="U42" s="1"/>
      <c r="V42" s="1"/>
      <c r="W42" s="1"/>
      <c r="X42" s="1"/>
      <c r="Y42" s="1"/>
      <c r="Z42" s="1"/>
    </row>
    <row r="43" spans="1:26" ht="3" customHeight="1">
      <c r="A43" s="1"/>
      <c r="B43" s="46"/>
      <c r="C43" s="47"/>
      <c r="D43" s="9"/>
      <c r="E43" s="9"/>
      <c r="F43" s="9"/>
      <c r="G43" s="38"/>
      <c r="H43" s="1"/>
      <c r="I43" s="1"/>
      <c r="J43" s="1"/>
      <c r="K43" s="1"/>
      <c r="L43" s="1"/>
      <c r="M43" s="1"/>
      <c r="N43" s="1"/>
      <c r="O43" s="1"/>
      <c r="P43" s="1"/>
      <c r="Q43" s="1"/>
      <c r="R43" s="1"/>
      <c r="S43" s="1"/>
      <c r="T43" s="1"/>
      <c r="U43" s="1"/>
      <c r="V43" s="1"/>
      <c r="W43" s="1"/>
      <c r="X43" s="1"/>
      <c r="Y43" s="1"/>
      <c r="Z43" s="1"/>
    </row>
    <row r="44" spans="1:26" ht="24.75" customHeight="1">
      <c r="A44" s="1"/>
      <c r="B44" s="444" t="s">
        <v>1329</v>
      </c>
      <c r="C44" s="402"/>
      <c r="D44" s="403"/>
      <c r="E44" s="48"/>
      <c r="F44" s="49"/>
      <c r="G44" s="49"/>
    </row>
    <row r="45" spans="1:26" ht="6.75" customHeight="1">
      <c r="A45" s="1"/>
      <c r="B45" s="46"/>
      <c r="C45" s="47"/>
      <c r="D45" s="9"/>
      <c r="E45" s="9"/>
      <c r="F45" s="9"/>
      <c r="G45" s="38"/>
      <c r="H45" s="1"/>
      <c r="I45" s="1"/>
      <c r="J45" s="1"/>
      <c r="K45" s="1"/>
      <c r="L45" s="1"/>
      <c r="M45" s="1"/>
      <c r="N45" s="1"/>
      <c r="O45" s="1"/>
      <c r="P45" s="1"/>
      <c r="Q45" s="1"/>
      <c r="R45" s="1"/>
      <c r="S45" s="1"/>
      <c r="T45" s="1"/>
      <c r="U45" s="1"/>
      <c r="V45" s="1"/>
      <c r="W45" s="1"/>
      <c r="X45" s="1"/>
      <c r="Y45" s="1"/>
      <c r="Z45" s="1"/>
    </row>
    <row r="46" spans="1:26" ht="15.75" customHeight="1">
      <c r="A46" s="1"/>
      <c r="B46" s="14" t="s">
        <v>32</v>
      </c>
      <c r="C46" s="14"/>
      <c r="D46" s="428" t="s">
        <v>23</v>
      </c>
      <c r="E46" s="429"/>
      <c r="F46" s="430"/>
      <c r="G46" s="48"/>
    </row>
    <row r="47" spans="1:26" ht="15.75" customHeight="1">
      <c r="A47" s="1"/>
      <c r="B47" s="14"/>
      <c r="C47" s="14"/>
      <c r="D47" s="14"/>
      <c r="E47" s="14"/>
      <c r="F47" s="38"/>
      <c r="G47" s="38"/>
      <c r="H47" s="1"/>
      <c r="I47" s="1"/>
      <c r="J47" s="1"/>
      <c r="K47" s="1"/>
      <c r="L47" s="1"/>
      <c r="M47" s="1"/>
      <c r="N47" s="1"/>
      <c r="O47" s="1"/>
      <c r="P47" s="1"/>
      <c r="Q47" s="1"/>
      <c r="R47" s="1"/>
      <c r="S47" s="1"/>
      <c r="T47" s="1"/>
      <c r="U47" s="1"/>
      <c r="V47" s="1"/>
      <c r="W47" s="1"/>
      <c r="X47" s="1"/>
      <c r="Y47" s="1"/>
      <c r="Z47" s="1"/>
    </row>
    <row r="48" spans="1:26" ht="15.75" customHeight="1">
      <c r="A48" s="1"/>
      <c r="B48" s="14" t="s">
        <v>34</v>
      </c>
      <c r="C48" s="14"/>
      <c r="D48" s="428" t="str">
        <f>IF($D$46="PO1-Konkurenceschopná ekonomika založená na znalostech","Vyberte příslušný cíl z oblasti PO1:","")</f>
        <v/>
      </c>
      <c r="E48" s="429"/>
      <c r="F48" s="430"/>
      <c r="G48" s="50" t="str">
        <f>IF($D$46="PO1-Konkurenceschopná ekonomika založená na znalostech","  Nevyplněno","")</f>
        <v/>
      </c>
      <c r="H48" s="1"/>
      <c r="I48" s="1"/>
      <c r="J48" s="1"/>
      <c r="K48" s="1"/>
      <c r="L48" s="1"/>
      <c r="M48" s="1"/>
      <c r="N48" s="1"/>
      <c r="O48" s="1"/>
      <c r="P48" s="1"/>
      <c r="Q48" s="1"/>
      <c r="R48" s="1"/>
      <c r="S48" s="1"/>
      <c r="T48" s="1"/>
      <c r="U48" s="1"/>
      <c r="V48" s="1"/>
      <c r="W48" s="1"/>
      <c r="X48" s="1"/>
      <c r="Y48" s="1"/>
      <c r="Z48" s="1"/>
    </row>
    <row r="49" spans="1:26" ht="15.75" customHeight="1">
      <c r="A49" s="1"/>
      <c r="B49" s="14"/>
      <c r="C49" s="14"/>
      <c r="D49" s="428" t="str">
        <f>IF($D$46="PO2-Udržitelnost energetiky a materiálových zdrojů","Vyberte příslušný cíl z oblasti PO2:","")</f>
        <v/>
      </c>
      <c r="E49" s="429"/>
      <c r="F49" s="430"/>
      <c r="G49" s="51" t="str">
        <f>IF($D$46="PO2-Udržitelnost energetiky a materiálových zdrojů",IF($D$49="Vyberte příslušný cíl z oblasti PO2:","  Nevyplněno",""),"")</f>
        <v/>
      </c>
      <c r="H49" s="1"/>
      <c r="I49" s="1"/>
      <c r="J49" s="1"/>
      <c r="K49" s="1"/>
      <c r="L49" s="1"/>
      <c r="M49" s="1"/>
      <c r="N49" s="1"/>
      <c r="O49" s="1"/>
      <c r="P49" s="1"/>
      <c r="Q49" s="1"/>
      <c r="R49" s="1"/>
      <c r="S49" s="1"/>
      <c r="T49" s="1"/>
      <c r="U49" s="1"/>
      <c r="V49" s="1"/>
      <c r="W49" s="1"/>
      <c r="X49" s="1"/>
      <c r="Y49" s="1"/>
      <c r="Z49" s="1"/>
    </row>
    <row r="50" spans="1:26" ht="15.75" customHeight="1">
      <c r="A50" s="1"/>
      <c r="B50" s="14"/>
      <c r="C50" s="14"/>
      <c r="D50" s="428" t="str">
        <f>IF($D$46="PO3-Prostředí pro kvalitní život","Vyberte příslušný cíl z oblasti PO3:","")</f>
        <v/>
      </c>
      <c r="E50" s="429"/>
      <c r="F50" s="430"/>
      <c r="G50" s="51" t="str">
        <f>IF($D$46="PO3-Prostředí pro kvalitní život","  Nevyplněno","")</f>
        <v/>
      </c>
      <c r="H50" s="1"/>
      <c r="I50" s="1"/>
      <c r="J50" s="1"/>
      <c r="K50" s="1"/>
      <c r="L50" s="1"/>
      <c r="M50" s="1"/>
      <c r="N50" s="1"/>
      <c r="O50" s="1"/>
      <c r="P50" s="1"/>
      <c r="Q50" s="1"/>
      <c r="R50" s="1"/>
      <c r="S50" s="1"/>
      <c r="T50" s="1"/>
      <c r="U50" s="1"/>
      <c r="V50" s="1"/>
      <c r="W50" s="1"/>
      <c r="X50" s="1"/>
      <c r="Y50" s="1"/>
      <c r="Z50" s="1"/>
    </row>
    <row r="51" spans="1:26" ht="15.75" customHeight="1">
      <c r="A51" s="1"/>
      <c r="B51" s="14"/>
      <c r="C51" s="14"/>
      <c r="D51" s="428" t="str">
        <f>IF($D$46="PO4-Sociální a kulturní výzvy","Vyberte příslušný cíl z oblasti PO4","")</f>
        <v/>
      </c>
      <c r="E51" s="429"/>
      <c r="F51" s="430"/>
      <c r="G51" s="51" t="str">
        <f>IF($D$46="PO4-Sociální a kulturní výzvy","  Nevyplněno","")</f>
        <v/>
      </c>
      <c r="H51" s="1"/>
      <c r="I51" s="1"/>
      <c r="J51" s="1"/>
      <c r="K51" s="1"/>
      <c r="L51" s="1"/>
      <c r="M51" s="1"/>
      <c r="N51" s="1"/>
      <c r="O51" s="1"/>
      <c r="P51" s="1"/>
      <c r="Q51" s="1"/>
      <c r="R51" s="1"/>
      <c r="S51" s="1"/>
      <c r="T51" s="1"/>
      <c r="U51" s="1"/>
      <c r="V51" s="1"/>
      <c r="W51" s="1"/>
      <c r="X51" s="1"/>
      <c r="Y51" s="1"/>
      <c r="Z51" s="1"/>
    </row>
    <row r="52" spans="1:26" ht="15.75" customHeight="1">
      <c r="A52" s="1"/>
      <c r="B52" s="14"/>
      <c r="C52" s="14"/>
      <c r="D52" s="428" t="str">
        <f>IF($D$46="PO5-Zdravá populace","Vyberte příslušný cíl z oblasti PO5","")</f>
        <v/>
      </c>
      <c r="E52" s="429"/>
      <c r="F52" s="430"/>
      <c r="G52" s="51" t="str">
        <f>IF($D$46="PO5-Zdravá populace","  Nevyplněno","")</f>
        <v/>
      </c>
      <c r="H52" s="1"/>
      <c r="I52" s="1"/>
      <c r="J52" s="1"/>
      <c r="K52" s="1"/>
      <c r="L52" s="1"/>
      <c r="M52" s="1"/>
      <c r="N52" s="1"/>
      <c r="O52" s="1"/>
      <c r="P52" s="1"/>
      <c r="Q52" s="1"/>
      <c r="R52" s="1"/>
      <c r="S52" s="1"/>
      <c r="T52" s="1"/>
      <c r="U52" s="1"/>
      <c r="V52" s="1"/>
      <c r="W52" s="1"/>
      <c r="X52" s="1"/>
      <c r="Y52" s="1"/>
      <c r="Z52" s="1"/>
    </row>
    <row r="53" spans="1:26" ht="15.75" customHeight="1">
      <c r="A53" s="1"/>
      <c r="B53" s="14"/>
      <c r="C53" s="14"/>
      <c r="D53" s="431"/>
      <c r="E53" s="432"/>
      <c r="F53" s="433"/>
      <c r="G53" s="51" t="str">
        <f>IF($D$46="PO6-Bezpečná společnost","  Nevyplněno","")</f>
        <v/>
      </c>
      <c r="H53" s="1"/>
      <c r="I53" s="1"/>
      <c r="J53" s="1"/>
      <c r="K53" s="1"/>
      <c r="L53" s="1"/>
      <c r="M53" s="1"/>
      <c r="N53" s="1"/>
      <c r="O53" s="1"/>
      <c r="P53" s="1"/>
      <c r="Q53" s="1"/>
      <c r="R53" s="1"/>
      <c r="S53" s="1"/>
      <c r="T53" s="1"/>
      <c r="U53" s="1"/>
      <c r="V53" s="1"/>
      <c r="W53" s="1"/>
      <c r="X53" s="1"/>
      <c r="Y53" s="1"/>
      <c r="Z53" s="1"/>
    </row>
    <row r="54" spans="1:26" ht="15" customHeight="1">
      <c r="A54" s="1"/>
      <c r="B54" s="14"/>
      <c r="C54" s="14"/>
      <c r="D54" s="38"/>
      <c r="E54" s="38"/>
      <c r="F54" s="14"/>
      <c r="G54" s="38"/>
      <c r="H54" s="1"/>
      <c r="I54" s="1"/>
      <c r="J54" s="1"/>
      <c r="K54" s="1"/>
      <c r="L54" s="1"/>
      <c r="M54" s="1"/>
      <c r="N54" s="1"/>
      <c r="O54" s="1"/>
      <c r="P54" s="1"/>
      <c r="Q54" s="1"/>
      <c r="R54" s="1"/>
      <c r="S54" s="1"/>
      <c r="T54" s="1"/>
      <c r="U54" s="1"/>
      <c r="V54" s="1"/>
      <c r="W54" s="1"/>
      <c r="X54" s="1"/>
      <c r="Y54" s="1"/>
      <c r="Z54" s="1"/>
    </row>
    <row r="55" spans="1:26" ht="81" customHeight="1">
      <c r="A55" s="1"/>
      <c r="B55" s="14" t="s">
        <v>35</v>
      </c>
      <c r="C55" s="14"/>
      <c r="D55" s="434"/>
      <c r="E55" s="435"/>
      <c r="F55" s="426"/>
      <c r="G55" s="37" t="str">
        <f>"    Zapsáno znaků: "&amp;LEN(D55)&amp;" z max. 500"</f>
        <v xml:space="preserve">    Zapsáno znaků: 0 z max. 500</v>
      </c>
    </row>
    <row r="56" spans="1:26" ht="9" customHeight="1">
      <c r="A56" s="1"/>
      <c r="B56" s="8"/>
      <c r="C56" s="8"/>
      <c r="D56" s="8"/>
      <c r="E56" s="8"/>
      <c r="F56" s="8"/>
      <c r="G56" s="52"/>
    </row>
    <row r="57" spans="1:26" ht="10.5" hidden="1" customHeight="1">
      <c r="A57" s="1"/>
      <c r="B57" s="8"/>
      <c r="C57" s="8"/>
      <c r="D57" s="8"/>
      <c r="E57" s="8"/>
      <c r="F57" s="8"/>
      <c r="G57" s="52"/>
      <c r="H57" s="1"/>
      <c r="I57" s="1"/>
      <c r="J57" s="1"/>
      <c r="K57" s="1"/>
      <c r="L57" s="1"/>
      <c r="M57" s="1"/>
      <c r="N57" s="1"/>
      <c r="O57" s="1"/>
      <c r="P57" s="1"/>
      <c r="Q57" s="1"/>
      <c r="R57" s="1"/>
      <c r="S57" s="1"/>
      <c r="T57" s="1"/>
      <c r="U57" s="1"/>
      <c r="V57" s="1"/>
      <c r="W57" s="1"/>
      <c r="X57" s="1"/>
      <c r="Y57" s="1"/>
      <c r="Z57" s="1"/>
    </row>
    <row r="58" spans="1:26" ht="9" hidden="1" customHeight="1">
      <c r="A58" s="1"/>
      <c r="B58" s="8"/>
      <c r="C58" s="8"/>
      <c r="D58" s="8"/>
      <c r="E58" s="8"/>
      <c r="F58" s="8"/>
      <c r="G58" s="52"/>
      <c r="H58" s="1"/>
      <c r="I58" s="1"/>
      <c r="J58" s="1"/>
      <c r="K58" s="1"/>
      <c r="L58" s="1"/>
      <c r="M58" s="1"/>
      <c r="N58" s="1"/>
      <c r="O58" s="1"/>
      <c r="P58" s="1"/>
      <c r="Q58" s="1"/>
      <c r="R58" s="1"/>
      <c r="S58" s="1"/>
      <c r="T58" s="1"/>
      <c r="U58" s="1"/>
      <c r="V58" s="1"/>
      <c r="W58" s="1"/>
      <c r="X58" s="1"/>
      <c r="Y58" s="1"/>
      <c r="Z58" s="1"/>
    </row>
    <row r="59" spans="1:26" ht="9" hidden="1" customHeight="1">
      <c r="A59" s="1"/>
      <c r="B59" s="8"/>
      <c r="C59" s="8"/>
      <c r="D59" s="8"/>
      <c r="E59" s="8"/>
      <c r="F59" s="8"/>
      <c r="G59" s="52"/>
      <c r="H59" s="1"/>
      <c r="I59" s="1"/>
      <c r="J59" s="1"/>
      <c r="K59" s="1"/>
      <c r="L59" s="1"/>
      <c r="M59" s="1"/>
      <c r="N59" s="1"/>
      <c r="O59" s="1"/>
      <c r="P59" s="1"/>
      <c r="Q59" s="1"/>
      <c r="R59" s="1"/>
      <c r="S59" s="1"/>
      <c r="T59" s="1"/>
      <c r="U59" s="1"/>
      <c r="V59" s="1"/>
      <c r="W59" s="1"/>
      <c r="X59" s="1"/>
      <c r="Y59" s="1"/>
      <c r="Z59" s="1"/>
    </row>
    <row r="60" spans="1:26" ht="9" hidden="1" customHeight="1">
      <c r="A60" s="1"/>
      <c r="B60" s="8"/>
      <c r="C60" s="8"/>
      <c r="D60" s="8"/>
      <c r="E60" s="8"/>
      <c r="F60" s="8"/>
      <c r="G60" s="52"/>
      <c r="H60" s="1"/>
      <c r="I60" s="1"/>
      <c r="J60" s="1"/>
      <c r="K60" s="1"/>
      <c r="L60" s="1"/>
      <c r="M60" s="1"/>
      <c r="N60" s="1"/>
      <c r="O60" s="1"/>
      <c r="P60" s="1"/>
      <c r="Q60" s="1"/>
      <c r="R60" s="1"/>
      <c r="S60" s="1"/>
      <c r="T60" s="1"/>
      <c r="U60" s="1"/>
      <c r="V60" s="1"/>
      <c r="W60" s="1"/>
      <c r="X60" s="1"/>
      <c r="Y60" s="1"/>
      <c r="Z60" s="1"/>
    </row>
    <row r="61" spans="1:26" ht="9" hidden="1" customHeight="1">
      <c r="A61" s="1"/>
      <c r="B61" s="8"/>
      <c r="C61" s="8"/>
      <c r="D61" s="8"/>
      <c r="E61" s="8"/>
      <c r="F61" s="8"/>
      <c r="G61" s="52"/>
      <c r="H61" s="1"/>
      <c r="I61" s="1"/>
      <c r="J61" s="1"/>
      <c r="K61" s="1"/>
      <c r="L61" s="1"/>
      <c r="M61" s="1"/>
      <c r="N61" s="1"/>
      <c r="O61" s="1"/>
      <c r="P61" s="1"/>
      <c r="Q61" s="1"/>
      <c r="R61" s="1"/>
      <c r="S61" s="1"/>
      <c r="T61" s="1"/>
      <c r="U61" s="1"/>
      <c r="V61" s="1"/>
      <c r="W61" s="1"/>
      <c r="X61" s="1"/>
      <c r="Y61" s="1"/>
      <c r="Z61" s="1"/>
    </row>
    <row r="62" spans="1:26" ht="9" hidden="1" customHeight="1">
      <c r="A62" s="1"/>
      <c r="B62" s="8"/>
      <c r="C62" s="8"/>
      <c r="D62" s="8"/>
      <c r="E62" s="8"/>
      <c r="F62" s="8"/>
      <c r="G62" s="52"/>
      <c r="H62" s="1"/>
      <c r="I62" s="1"/>
      <c r="J62" s="1"/>
      <c r="K62" s="1"/>
      <c r="L62" s="1"/>
      <c r="M62" s="1"/>
      <c r="N62" s="1"/>
      <c r="O62" s="1"/>
      <c r="P62" s="1"/>
      <c r="Q62" s="1"/>
      <c r="R62" s="1"/>
      <c r="S62" s="1"/>
      <c r="T62" s="1"/>
      <c r="U62" s="1"/>
      <c r="V62" s="1"/>
      <c r="W62" s="1"/>
      <c r="X62" s="1"/>
      <c r="Y62" s="1"/>
      <c r="Z62" s="1"/>
    </row>
    <row r="63" spans="1:26" ht="9" hidden="1" customHeight="1">
      <c r="A63" s="1"/>
      <c r="B63" s="8"/>
      <c r="C63" s="8"/>
      <c r="D63" s="8"/>
      <c r="E63" s="8"/>
      <c r="F63" s="8"/>
      <c r="G63" s="52"/>
      <c r="H63" s="1"/>
      <c r="I63" s="1"/>
      <c r="J63" s="1"/>
      <c r="K63" s="1"/>
      <c r="L63" s="1"/>
      <c r="M63" s="1"/>
      <c r="N63" s="1"/>
      <c r="O63" s="1"/>
      <c r="P63" s="1"/>
      <c r="Q63" s="1"/>
      <c r="R63" s="1"/>
      <c r="S63" s="1"/>
      <c r="T63" s="1"/>
      <c r="U63" s="1"/>
      <c r="V63" s="1"/>
      <c r="W63" s="1"/>
      <c r="X63" s="1"/>
      <c r="Y63" s="1"/>
      <c r="Z63" s="1"/>
    </row>
    <row r="64" spans="1:26" ht="9" hidden="1" customHeight="1">
      <c r="A64" s="1"/>
      <c r="B64" s="8"/>
      <c r="C64" s="8"/>
      <c r="D64" s="8"/>
      <c r="E64" s="8"/>
      <c r="F64" s="8"/>
      <c r="G64" s="52"/>
      <c r="H64" s="1"/>
      <c r="I64" s="1"/>
      <c r="J64" s="1"/>
      <c r="K64" s="1"/>
      <c r="L64" s="1"/>
      <c r="M64" s="1"/>
      <c r="N64" s="1"/>
      <c r="O64" s="1"/>
      <c r="P64" s="1"/>
      <c r="Q64" s="1"/>
      <c r="R64" s="1"/>
      <c r="S64" s="1"/>
      <c r="T64" s="1"/>
      <c r="U64" s="1"/>
      <c r="V64" s="1"/>
      <c r="W64" s="1"/>
      <c r="X64" s="1"/>
      <c r="Y64" s="1"/>
      <c r="Z64" s="1"/>
    </row>
    <row r="65" spans="1:26" ht="9" hidden="1" customHeight="1">
      <c r="A65" s="1"/>
      <c r="B65" s="8"/>
      <c r="C65" s="8"/>
      <c r="D65" s="8"/>
      <c r="E65" s="8"/>
      <c r="F65" s="8"/>
      <c r="G65" s="52"/>
      <c r="H65" s="1"/>
      <c r="I65" s="1"/>
      <c r="J65" s="1"/>
      <c r="K65" s="1"/>
      <c r="L65" s="1"/>
      <c r="M65" s="1"/>
      <c r="N65" s="1"/>
      <c r="O65" s="1"/>
      <c r="P65" s="1"/>
      <c r="Q65" s="1"/>
      <c r="R65" s="1"/>
      <c r="S65" s="1"/>
      <c r="T65" s="1"/>
      <c r="U65" s="1"/>
      <c r="V65" s="1"/>
      <c r="W65" s="1"/>
      <c r="X65" s="1"/>
      <c r="Y65" s="1"/>
      <c r="Z65" s="1"/>
    </row>
    <row r="66" spans="1:26" ht="9" hidden="1" customHeight="1">
      <c r="A66" s="1"/>
      <c r="B66" s="8"/>
      <c r="C66" s="8"/>
      <c r="D66" s="8"/>
      <c r="E66" s="8"/>
      <c r="F66" s="8"/>
      <c r="G66" s="52"/>
      <c r="H66" s="1"/>
      <c r="I66" s="1"/>
      <c r="J66" s="1"/>
      <c r="K66" s="1"/>
      <c r="L66" s="1"/>
      <c r="M66" s="1"/>
      <c r="N66" s="1"/>
      <c r="O66" s="1"/>
      <c r="P66" s="1"/>
      <c r="Q66" s="1"/>
      <c r="R66" s="1"/>
      <c r="S66" s="1"/>
      <c r="T66" s="1"/>
      <c r="U66" s="1"/>
      <c r="V66" s="1"/>
      <c r="W66" s="1"/>
      <c r="X66" s="1"/>
      <c r="Y66" s="1"/>
      <c r="Z66" s="1"/>
    </row>
    <row r="67" spans="1:26" ht="9" hidden="1" customHeight="1">
      <c r="A67" s="1"/>
      <c r="B67" s="8"/>
      <c r="C67" s="8"/>
      <c r="D67" s="8"/>
      <c r="E67" s="8"/>
      <c r="F67" s="8"/>
      <c r="G67" s="52"/>
      <c r="H67" s="1"/>
      <c r="I67" s="1"/>
      <c r="J67" s="1"/>
      <c r="K67" s="1"/>
      <c r="L67" s="1"/>
      <c r="M67" s="1"/>
      <c r="N67" s="1"/>
      <c r="O67" s="1"/>
      <c r="P67" s="1"/>
      <c r="Q67" s="1"/>
      <c r="R67" s="1"/>
      <c r="S67" s="1"/>
      <c r="T67" s="1"/>
      <c r="U67" s="1"/>
      <c r="V67" s="1"/>
      <c r="W67" s="1"/>
      <c r="X67" s="1"/>
      <c r="Y67" s="1"/>
      <c r="Z67" s="1"/>
    </row>
    <row r="68" spans="1:26" ht="9" hidden="1" customHeight="1">
      <c r="A68" s="1"/>
      <c r="B68" s="8"/>
      <c r="C68" s="8"/>
      <c r="D68" s="8"/>
      <c r="E68" s="8"/>
      <c r="F68" s="8"/>
      <c r="G68" s="52"/>
      <c r="H68" s="1"/>
      <c r="I68" s="1"/>
      <c r="J68" s="1"/>
      <c r="K68" s="1"/>
      <c r="L68" s="1"/>
      <c r="M68" s="1"/>
      <c r="N68" s="1"/>
      <c r="O68" s="1"/>
      <c r="P68" s="1"/>
      <c r="Q68" s="1"/>
      <c r="R68" s="1"/>
      <c r="S68" s="1"/>
      <c r="T68" s="1"/>
      <c r="U68" s="1"/>
      <c r="V68" s="1"/>
      <c r="W68" s="1"/>
      <c r="X68" s="1"/>
      <c r="Y68" s="1"/>
      <c r="Z68" s="1"/>
    </row>
    <row r="69" spans="1:26" ht="9" hidden="1" customHeight="1">
      <c r="A69" s="1"/>
      <c r="B69" s="8"/>
      <c r="C69" s="8"/>
      <c r="D69" s="8"/>
      <c r="E69" s="8"/>
      <c r="F69" s="8"/>
      <c r="G69" s="52"/>
      <c r="H69" s="1"/>
      <c r="I69" s="1"/>
      <c r="J69" s="1"/>
      <c r="K69" s="1"/>
      <c r="L69" s="1"/>
      <c r="M69" s="1"/>
      <c r="N69" s="1"/>
      <c r="O69" s="1"/>
      <c r="P69" s="1"/>
      <c r="Q69" s="1"/>
      <c r="R69" s="1"/>
      <c r="S69" s="1"/>
      <c r="T69" s="1"/>
      <c r="U69" s="1"/>
      <c r="V69" s="1"/>
      <c r="W69" s="1"/>
      <c r="X69" s="1"/>
      <c r="Y69" s="1"/>
      <c r="Z69" s="1"/>
    </row>
    <row r="70" spans="1:26" ht="9" hidden="1" customHeight="1">
      <c r="A70" s="1"/>
      <c r="B70" s="8"/>
      <c r="C70" s="8"/>
      <c r="D70" s="8"/>
      <c r="E70" s="8"/>
      <c r="F70" s="8"/>
      <c r="G70" s="52"/>
      <c r="H70" s="1"/>
      <c r="I70" s="1"/>
      <c r="J70" s="1"/>
      <c r="K70" s="1"/>
      <c r="L70" s="1"/>
      <c r="M70" s="1"/>
      <c r="N70" s="1"/>
      <c r="O70" s="1"/>
      <c r="P70" s="1"/>
      <c r="Q70" s="1"/>
      <c r="R70" s="1"/>
      <c r="S70" s="1"/>
      <c r="T70" s="1"/>
      <c r="U70" s="1"/>
      <c r="V70" s="1"/>
      <c r="W70" s="1"/>
      <c r="X70" s="1"/>
      <c r="Y70" s="1"/>
      <c r="Z70" s="1"/>
    </row>
    <row r="71" spans="1:26" ht="9" hidden="1" customHeight="1">
      <c r="A71" s="1"/>
      <c r="B71" s="8"/>
      <c r="C71" s="8"/>
      <c r="D71" s="8"/>
      <c r="E71" s="8"/>
      <c r="F71" s="8"/>
      <c r="G71" s="52"/>
      <c r="H71" s="1"/>
      <c r="I71" s="1"/>
      <c r="J71" s="1"/>
      <c r="K71" s="1"/>
      <c r="L71" s="1"/>
      <c r="M71" s="1"/>
      <c r="N71" s="1"/>
      <c r="O71" s="1"/>
      <c r="P71" s="1"/>
      <c r="Q71" s="1"/>
      <c r="R71" s="1"/>
      <c r="S71" s="1"/>
      <c r="T71" s="1"/>
      <c r="U71" s="1"/>
      <c r="V71" s="1"/>
      <c r="W71" s="1"/>
      <c r="X71" s="1"/>
      <c r="Y71" s="1"/>
      <c r="Z71" s="1"/>
    </row>
    <row r="72" spans="1:26" ht="9" hidden="1" customHeight="1">
      <c r="A72" s="1"/>
      <c r="B72" s="8"/>
      <c r="C72" s="8"/>
      <c r="D72" s="8"/>
      <c r="E72" s="8"/>
      <c r="F72" s="8"/>
      <c r="G72" s="52"/>
      <c r="H72" s="1"/>
      <c r="I72" s="1"/>
      <c r="J72" s="1"/>
      <c r="K72" s="1"/>
      <c r="L72" s="1"/>
      <c r="M72" s="1"/>
      <c r="N72" s="1"/>
      <c r="O72" s="1"/>
      <c r="P72" s="1"/>
      <c r="Q72" s="1"/>
      <c r="R72" s="1"/>
      <c r="S72" s="1"/>
      <c r="T72" s="1"/>
      <c r="U72" s="1"/>
      <c r="V72" s="1"/>
      <c r="W72" s="1"/>
      <c r="X72" s="1"/>
      <c r="Y72" s="1"/>
      <c r="Z72" s="1"/>
    </row>
    <row r="73" spans="1:26" ht="15.75" customHeight="1">
      <c r="A73" s="1"/>
      <c r="B73" s="27"/>
      <c r="C73" s="27"/>
      <c r="D73" s="27"/>
      <c r="E73" s="27"/>
      <c r="F73" s="27"/>
      <c r="G73" s="53"/>
      <c r="H73" s="1"/>
      <c r="I73" s="1"/>
      <c r="J73" s="1"/>
      <c r="K73" s="1"/>
      <c r="L73" s="1"/>
      <c r="M73" s="1"/>
      <c r="N73" s="1"/>
      <c r="O73" s="1"/>
      <c r="P73" s="1"/>
      <c r="Q73" s="1"/>
      <c r="R73" s="1"/>
      <c r="S73" s="1"/>
      <c r="T73" s="1"/>
      <c r="U73" s="1"/>
      <c r="V73" s="1"/>
      <c r="W73" s="1"/>
      <c r="X73" s="1"/>
      <c r="Y73" s="1"/>
      <c r="Z73" s="1"/>
    </row>
    <row r="74" spans="1:26" ht="15.75" customHeight="1">
      <c r="A74" s="1"/>
      <c r="B74" s="41" t="s">
        <v>36</v>
      </c>
      <c r="C74" s="45"/>
      <c r="D74" s="10"/>
      <c r="E74" s="10"/>
      <c r="F74" s="10"/>
      <c r="G74" s="53"/>
    </row>
    <row r="75" spans="1:26" ht="15" customHeight="1">
      <c r="A75" s="1"/>
      <c r="B75" s="54" t="s">
        <v>37</v>
      </c>
      <c r="C75" s="47"/>
      <c r="D75" s="29"/>
      <c r="E75" s="29"/>
      <c r="F75" s="29"/>
      <c r="G75" s="52"/>
      <c r="H75" s="1"/>
      <c r="I75" s="1"/>
      <c r="J75" s="1"/>
      <c r="K75" s="1"/>
      <c r="L75" s="1"/>
      <c r="M75" s="1"/>
      <c r="N75" s="1"/>
      <c r="O75" s="1"/>
      <c r="P75" s="1"/>
      <c r="Q75" s="1"/>
      <c r="R75" s="1"/>
      <c r="S75" s="1"/>
      <c r="T75" s="1"/>
      <c r="U75" s="1"/>
      <c r="V75" s="1"/>
      <c r="W75" s="1"/>
      <c r="X75" s="1"/>
      <c r="Y75" s="1"/>
      <c r="Z75" s="1"/>
    </row>
    <row r="76" spans="1:26" ht="15.75" customHeight="1">
      <c r="A76" s="1"/>
      <c r="B76" s="55" t="s">
        <v>38</v>
      </c>
      <c r="C76" s="14"/>
      <c r="D76" s="427" t="s">
        <v>23</v>
      </c>
      <c r="E76" s="426"/>
      <c r="F76" s="56"/>
      <c r="G76" s="57" t="str">
        <f>IF($D$76="Vyberte možnost:","  Nevyplněno","")</f>
        <v xml:space="preserve">  Nevyplněno</v>
      </c>
    </row>
    <row r="77" spans="1:26" ht="15.75" customHeight="1">
      <c r="A77" s="1"/>
      <c r="B77" s="54"/>
      <c r="C77" s="29"/>
      <c r="D77" s="56"/>
      <c r="E77" s="56"/>
      <c r="F77" s="56"/>
      <c r="G77" s="52"/>
    </row>
    <row r="78" spans="1:26" ht="15.75" customHeight="1">
      <c r="A78" s="1"/>
      <c r="B78" s="55" t="s">
        <v>39</v>
      </c>
      <c r="C78" s="14"/>
      <c r="D78" s="427" t="s">
        <v>23</v>
      </c>
      <c r="E78" s="426"/>
      <c r="F78" s="56"/>
      <c r="G78" s="52"/>
    </row>
    <row r="79" spans="1:26" ht="15.75" customHeight="1">
      <c r="A79" s="1"/>
      <c r="B79" s="56"/>
      <c r="C79" s="29"/>
      <c r="D79" s="56"/>
      <c r="E79" s="56"/>
      <c r="F79" s="56"/>
      <c r="G79" s="52"/>
    </row>
    <row r="80" spans="1:26" ht="15.75" customHeight="1">
      <c r="A80" s="1"/>
      <c r="B80" s="55" t="s">
        <v>40</v>
      </c>
      <c r="C80" s="14"/>
      <c r="D80" s="427" t="s">
        <v>23</v>
      </c>
      <c r="E80" s="426"/>
      <c r="F80" s="56"/>
      <c r="G80" s="52"/>
    </row>
    <row r="81" spans="1:26" ht="15.75" customHeight="1">
      <c r="A81" s="1"/>
      <c r="B81" s="54" t="s">
        <v>41</v>
      </c>
      <c r="C81" s="29"/>
      <c r="D81" s="56"/>
      <c r="E81" s="56"/>
      <c r="F81" s="56"/>
      <c r="G81" s="52"/>
    </row>
    <row r="82" spans="1:26" ht="15.75" customHeight="1">
      <c r="A82" s="1"/>
      <c r="B82" s="55" t="s">
        <v>42</v>
      </c>
      <c r="C82" s="14"/>
      <c r="D82" s="425" t="s">
        <v>23</v>
      </c>
      <c r="E82" s="426"/>
      <c r="F82" s="56"/>
      <c r="G82" s="57" t="str">
        <f>IF($D$82="Vyberte možnost:","  Nevyplněno","")</f>
        <v xml:space="preserve">  Nevyplněno</v>
      </c>
    </row>
    <row r="83" spans="1:26" ht="15.75" customHeight="1">
      <c r="A83" s="1"/>
      <c r="B83" s="54" t="s">
        <v>43</v>
      </c>
      <c r="C83" s="14"/>
      <c r="D83" s="56"/>
      <c r="E83" s="56"/>
      <c r="F83" s="56"/>
      <c r="G83" s="52"/>
    </row>
    <row r="84" spans="1:26" ht="15.75" customHeight="1">
      <c r="A84" s="1"/>
      <c r="B84" s="55" t="s">
        <v>44</v>
      </c>
      <c r="C84" s="14"/>
      <c r="D84" s="427" t="s">
        <v>23</v>
      </c>
      <c r="E84" s="426"/>
      <c r="F84" s="56"/>
      <c r="G84" s="52"/>
    </row>
    <row r="85" spans="1:26" ht="15.75" customHeight="1">
      <c r="A85" s="1"/>
      <c r="B85" s="54"/>
      <c r="C85" s="14"/>
      <c r="D85" s="56"/>
      <c r="E85" s="56"/>
      <c r="F85" s="56"/>
      <c r="G85" s="52"/>
    </row>
    <row r="86" spans="1:26" ht="15.75" customHeight="1">
      <c r="A86" s="1"/>
      <c r="B86" s="55" t="s">
        <v>45</v>
      </c>
      <c r="C86" s="14"/>
      <c r="D86" s="427" t="s">
        <v>23</v>
      </c>
      <c r="E86" s="426"/>
      <c r="F86" s="56"/>
      <c r="G86" s="52"/>
    </row>
    <row r="87" spans="1:26" ht="16.5" customHeight="1">
      <c r="A87" s="1"/>
      <c r="B87" s="380" t="s">
        <v>1924</v>
      </c>
      <c r="C87" s="8"/>
      <c r="D87" s="8"/>
      <c r="E87" s="8"/>
      <c r="F87" s="8"/>
      <c r="G87" s="52"/>
    </row>
    <row r="88" spans="1:26" s="368" customFormat="1" ht="15.75" customHeight="1">
      <c r="A88" s="1"/>
      <c r="B88" s="379" t="s">
        <v>1341</v>
      </c>
      <c r="C88" s="347"/>
      <c r="D88" s="425" t="s">
        <v>23</v>
      </c>
      <c r="E88" s="426"/>
      <c r="F88" s="56"/>
      <c r="G88" s="57" t="str">
        <f>IF($D$88="Vyberte možnost:","  Nevyplněno","")</f>
        <v xml:space="preserve">  Nevyplněno</v>
      </c>
    </row>
    <row r="89" spans="1:26" s="368" customFormat="1" ht="15.75" customHeight="1">
      <c r="A89" s="1"/>
      <c r="B89" s="54"/>
      <c r="C89" s="29"/>
      <c r="D89" s="56"/>
      <c r="E89" s="56"/>
      <c r="F89" s="56"/>
      <c r="G89" s="52"/>
    </row>
    <row r="90" spans="1:26" s="368" customFormat="1" ht="15.75" customHeight="1">
      <c r="A90" s="1"/>
      <c r="B90" s="55" t="s">
        <v>1342</v>
      </c>
      <c r="C90" s="14"/>
      <c r="D90" s="427" t="s">
        <v>23</v>
      </c>
      <c r="E90" s="426"/>
      <c r="F90" s="56"/>
      <c r="G90" s="52"/>
    </row>
    <row r="91" spans="1:26" s="368" customFormat="1" ht="15.75" customHeight="1">
      <c r="A91" s="1"/>
      <c r="B91" s="54"/>
      <c r="C91" s="29"/>
      <c r="D91" s="56"/>
      <c r="E91" s="56"/>
      <c r="F91" s="56"/>
      <c r="G91" s="52"/>
    </row>
    <row r="92" spans="1:26" s="368" customFormat="1" ht="15.75" customHeight="1">
      <c r="A92" s="1"/>
      <c r="B92" s="55" t="s">
        <v>1343</v>
      </c>
      <c r="C92" s="14"/>
      <c r="D92" s="427" t="s">
        <v>23</v>
      </c>
      <c r="E92" s="426"/>
      <c r="F92" s="56"/>
      <c r="G92" s="52"/>
    </row>
    <row r="93" spans="1:26" s="368" customFormat="1" ht="15.75" customHeight="1">
      <c r="A93" s="1"/>
      <c r="B93" s="54"/>
      <c r="C93" s="29"/>
      <c r="D93" s="56"/>
      <c r="E93" s="56"/>
      <c r="F93" s="56"/>
      <c r="G93" s="52"/>
    </row>
    <row r="94" spans="1:26" ht="15.75" customHeight="1">
      <c r="A94" s="1"/>
      <c r="B94" s="41" t="s">
        <v>46</v>
      </c>
      <c r="C94" s="59"/>
      <c r="D94" s="30"/>
      <c r="E94" s="30"/>
      <c r="F94" s="30"/>
      <c r="G94" s="60"/>
      <c r="H94" s="1"/>
      <c r="I94" s="1"/>
      <c r="J94" s="1"/>
      <c r="K94" s="1"/>
      <c r="L94" s="1"/>
      <c r="M94" s="1"/>
      <c r="N94" s="1"/>
      <c r="O94" s="1"/>
      <c r="P94" s="1"/>
      <c r="Q94" s="1"/>
      <c r="R94" s="1"/>
      <c r="S94" s="1"/>
      <c r="T94" s="1"/>
      <c r="U94" s="1"/>
      <c r="V94" s="1"/>
      <c r="W94" s="1"/>
      <c r="X94" s="1"/>
      <c r="Y94" s="1"/>
      <c r="Z94" s="1"/>
    </row>
    <row r="95" spans="1:26" ht="16.5" customHeight="1">
      <c r="A95" s="1"/>
      <c r="B95" s="54" t="s">
        <v>47</v>
      </c>
      <c r="C95" s="61"/>
      <c r="D95" s="62"/>
      <c r="E95" s="62"/>
      <c r="F95" s="62"/>
      <c r="G95" s="38"/>
      <c r="H95" s="1"/>
      <c r="I95" s="1"/>
      <c r="J95" s="1"/>
      <c r="K95" s="1"/>
      <c r="L95" s="1"/>
      <c r="M95" s="1"/>
      <c r="N95" s="1"/>
      <c r="O95" s="1"/>
      <c r="P95" s="1"/>
      <c r="Q95" s="1"/>
      <c r="R95" s="1"/>
      <c r="S95" s="1"/>
      <c r="T95" s="1"/>
      <c r="U95" s="1"/>
      <c r="V95" s="1"/>
      <c r="W95" s="1"/>
      <c r="X95" s="1"/>
      <c r="Y95" s="1"/>
      <c r="Z95" s="1"/>
    </row>
    <row r="96" spans="1:26" ht="15.75" customHeight="1">
      <c r="A96" s="1"/>
      <c r="B96" s="39" t="s">
        <v>48</v>
      </c>
      <c r="C96" s="39"/>
      <c r="D96" s="354" t="s">
        <v>23</v>
      </c>
      <c r="E96" s="8"/>
      <c r="F96" s="8"/>
      <c r="G96" s="8"/>
      <c r="H96" s="1"/>
      <c r="I96" s="1"/>
      <c r="J96" s="1"/>
      <c r="K96" s="1"/>
      <c r="L96" s="1"/>
      <c r="M96" s="1"/>
      <c r="N96" s="1"/>
      <c r="O96" s="1"/>
      <c r="P96" s="1"/>
      <c r="Q96" s="1"/>
      <c r="R96" s="1"/>
      <c r="S96" s="1"/>
      <c r="T96" s="1"/>
      <c r="U96" s="1"/>
      <c r="V96" s="1"/>
      <c r="W96" s="1"/>
      <c r="X96" s="1"/>
      <c r="Y96" s="1"/>
      <c r="Z96" s="1"/>
    </row>
    <row r="97" spans="1:26" ht="6.75" customHeight="1">
      <c r="A97" s="1"/>
      <c r="B97" s="62"/>
      <c r="C97" s="62"/>
      <c r="D97" s="9"/>
      <c r="E97" s="9"/>
      <c r="F97" s="9"/>
      <c r="G97" s="37"/>
      <c r="H97" s="1"/>
      <c r="I97" s="1"/>
      <c r="J97" s="1"/>
      <c r="K97" s="1"/>
      <c r="L97" s="1"/>
      <c r="M97" s="1"/>
      <c r="N97" s="1"/>
      <c r="O97" s="1"/>
      <c r="P97" s="1"/>
      <c r="Q97" s="1"/>
      <c r="R97" s="1"/>
      <c r="S97" s="1"/>
      <c r="T97" s="1"/>
      <c r="U97" s="1"/>
      <c r="V97" s="1"/>
      <c r="W97" s="1"/>
      <c r="X97" s="1"/>
      <c r="Y97" s="1"/>
      <c r="Z97" s="1"/>
    </row>
    <row r="98" spans="1:26" ht="15.75" customHeight="1">
      <c r="A98" s="1"/>
      <c r="B98" s="458" t="s">
        <v>49</v>
      </c>
      <c r="C98" s="9"/>
      <c r="D98" s="446"/>
      <c r="E98" s="461"/>
      <c r="F98" s="62"/>
      <c r="G98" s="466" t="str">
        <f>"Zapsáno znaků: "&amp;LEN(D98)&amp;" z max. 500"</f>
        <v>Zapsáno znaků: 0 z max. 500</v>
      </c>
      <c r="H98" s="1"/>
      <c r="I98" s="1"/>
      <c r="J98" s="1"/>
      <c r="K98" s="1"/>
      <c r="L98" s="1"/>
      <c r="M98" s="1"/>
      <c r="N98" s="1"/>
      <c r="O98" s="1"/>
      <c r="P98" s="1"/>
      <c r="Q98" s="1"/>
      <c r="R98" s="1"/>
      <c r="S98" s="1"/>
      <c r="T98" s="1"/>
      <c r="U98" s="1"/>
      <c r="V98" s="1"/>
      <c r="W98" s="1"/>
      <c r="X98" s="1"/>
      <c r="Y98" s="1"/>
      <c r="Z98" s="1"/>
    </row>
    <row r="99" spans="1:26" ht="15.75" customHeight="1">
      <c r="A99" s="1"/>
      <c r="B99" s="459"/>
      <c r="C99" s="9"/>
      <c r="D99" s="462"/>
      <c r="E99" s="463"/>
      <c r="F99" s="62"/>
      <c r="G99" s="459"/>
      <c r="H99" s="1"/>
      <c r="I99" s="1"/>
      <c r="J99" s="1"/>
      <c r="K99" s="1"/>
      <c r="L99" s="1"/>
      <c r="M99" s="1"/>
      <c r="N99" s="1"/>
      <c r="O99" s="1"/>
      <c r="P99" s="1"/>
      <c r="Q99" s="1"/>
      <c r="R99" s="1"/>
      <c r="S99" s="1"/>
      <c r="T99" s="1"/>
      <c r="U99" s="1"/>
      <c r="V99" s="1"/>
      <c r="W99" s="1"/>
      <c r="X99" s="1"/>
      <c r="Y99" s="1"/>
      <c r="Z99" s="1"/>
    </row>
    <row r="100" spans="1:26" ht="42" customHeight="1">
      <c r="A100" s="1"/>
      <c r="B100" s="460"/>
      <c r="C100" s="9"/>
      <c r="D100" s="464"/>
      <c r="E100" s="465"/>
      <c r="F100" s="62"/>
      <c r="G100" s="460"/>
      <c r="H100" s="1"/>
      <c r="I100" s="1"/>
      <c r="J100" s="1"/>
      <c r="K100" s="1"/>
      <c r="L100" s="1"/>
      <c r="M100" s="1"/>
      <c r="N100" s="1"/>
      <c r="O100" s="1"/>
      <c r="P100" s="1"/>
      <c r="Q100" s="1"/>
      <c r="R100" s="1"/>
      <c r="S100" s="1"/>
      <c r="T100" s="1"/>
      <c r="U100" s="1"/>
      <c r="V100" s="1"/>
      <c r="W100" s="1"/>
      <c r="X100" s="1"/>
      <c r="Y100" s="1"/>
      <c r="Z100" s="1"/>
    </row>
    <row r="101" spans="1:26" ht="9" customHeight="1">
      <c r="A101" s="1"/>
      <c r="B101" s="54"/>
      <c r="C101" s="8"/>
      <c r="D101" s="8"/>
      <c r="E101" s="8"/>
      <c r="F101" s="8"/>
      <c r="G101" s="63"/>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41" t="s">
        <v>50</v>
      </c>
      <c r="C103" s="1"/>
      <c r="D103" s="1"/>
      <c r="E103" s="64"/>
      <c r="F103" s="64"/>
      <c r="G103" s="1"/>
    </row>
    <row r="104" spans="1:26" ht="15" customHeight="1">
      <c r="A104" s="1"/>
      <c r="B104" s="65" t="s">
        <v>51</v>
      </c>
      <c r="C104" s="8"/>
      <c r="D104" s="8"/>
      <c r="E104" s="8"/>
      <c r="F104" s="8"/>
      <c r="G104" s="8"/>
      <c r="H104" s="1"/>
      <c r="I104" s="1"/>
      <c r="J104" s="1"/>
      <c r="K104" s="1"/>
      <c r="L104" s="1"/>
      <c r="M104" s="1"/>
      <c r="N104" s="1"/>
      <c r="O104" s="1"/>
      <c r="P104" s="1"/>
      <c r="Q104" s="1"/>
      <c r="R104" s="1"/>
      <c r="S104" s="1"/>
      <c r="T104" s="1"/>
      <c r="U104" s="1"/>
      <c r="V104" s="1"/>
      <c r="W104" s="1"/>
      <c r="X104" s="1"/>
      <c r="Y104" s="1"/>
      <c r="Z104" s="1"/>
    </row>
    <row r="105" spans="1:26" ht="15" customHeight="1">
      <c r="A105" s="1"/>
      <c r="B105" s="65" t="s">
        <v>52</v>
      </c>
      <c r="C105" s="8"/>
      <c r="D105" s="8"/>
      <c r="E105" s="8"/>
      <c r="F105" s="8"/>
      <c r="G105" s="8"/>
      <c r="H105" s="1"/>
      <c r="I105" s="1"/>
      <c r="J105" s="1"/>
      <c r="K105" s="1"/>
      <c r="L105" s="1"/>
      <c r="M105" s="1"/>
      <c r="N105" s="1"/>
      <c r="O105" s="1"/>
      <c r="P105" s="1"/>
      <c r="Q105" s="1"/>
      <c r="R105" s="1"/>
      <c r="S105" s="1"/>
      <c r="T105" s="1"/>
      <c r="U105" s="1"/>
      <c r="V105" s="1"/>
      <c r="W105" s="1"/>
      <c r="X105" s="1"/>
      <c r="Y105" s="1"/>
      <c r="Z105" s="1"/>
    </row>
    <row r="106" spans="1:26" ht="7.5" customHeight="1">
      <c r="A106" s="1"/>
      <c r="B106" s="65"/>
      <c r="C106" s="8"/>
      <c r="D106" s="8"/>
      <c r="E106" s="8"/>
      <c r="F106" s="8"/>
      <c r="G106" s="8"/>
      <c r="H106" s="1"/>
      <c r="I106" s="1"/>
      <c r="J106" s="1"/>
      <c r="K106" s="1"/>
      <c r="L106" s="1"/>
      <c r="M106" s="1"/>
      <c r="N106" s="1"/>
      <c r="O106" s="1"/>
      <c r="P106" s="1"/>
      <c r="Q106" s="1"/>
      <c r="R106" s="1"/>
      <c r="S106" s="1"/>
      <c r="T106" s="1"/>
      <c r="U106" s="1"/>
      <c r="V106" s="1"/>
      <c r="W106" s="1"/>
      <c r="X106" s="1"/>
      <c r="Y106" s="1"/>
      <c r="Z106" s="1"/>
    </row>
    <row r="107" spans="1:26" ht="15" customHeight="1">
      <c r="A107" s="1"/>
      <c r="B107" s="453" t="s">
        <v>53</v>
      </c>
      <c r="C107" s="419"/>
      <c r="D107" s="414"/>
      <c r="E107" s="8"/>
      <c r="F107" s="8"/>
      <c r="G107" s="8"/>
      <c r="H107" s="1"/>
      <c r="I107" s="1"/>
      <c r="J107" s="1"/>
      <c r="K107" s="1"/>
      <c r="L107" s="1"/>
      <c r="M107" s="1"/>
      <c r="N107" s="1"/>
      <c r="O107" s="1"/>
      <c r="P107" s="1"/>
      <c r="Q107" s="1"/>
      <c r="R107" s="1"/>
      <c r="S107" s="1"/>
      <c r="T107" s="1"/>
      <c r="U107" s="1"/>
      <c r="V107" s="1"/>
      <c r="W107" s="1"/>
      <c r="X107" s="1"/>
      <c r="Y107" s="1"/>
      <c r="Z107" s="1"/>
    </row>
    <row r="108" spans="1:26" ht="183.75" customHeight="1">
      <c r="A108" s="1"/>
      <c r="B108" s="454"/>
      <c r="C108" s="455"/>
      <c r="D108" s="456"/>
      <c r="E108" s="8"/>
      <c r="F108" s="8"/>
      <c r="G108" s="8"/>
      <c r="H108" s="1"/>
      <c r="I108" s="1"/>
      <c r="J108" s="1"/>
      <c r="K108" s="1"/>
      <c r="L108" s="1"/>
      <c r="M108" s="1"/>
      <c r="N108" s="1"/>
      <c r="O108" s="1"/>
      <c r="P108" s="1"/>
      <c r="Q108" s="1"/>
      <c r="R108" s="1"/>
      <c r="S108" s="1"/>
      <c r="T108" s="1"/>
      <c r="U108" s="1"/>
      <c r="V108" s="1"/>
      <c r="W108" s="1"/>
      <c r="X108" s="1"/>
      <c r="Y108" s="1"/>
      <c r="Z108" s="1"/>
    </row>
    <row r="109" spans="1:26" ht="11.25" customHeight="1">
      <c r="A109" s="1"/>
      <c r="B109" s="415"/>
      <c r="C109" s="420"/>
      <c r="D109" s="416"/>
      <c r="E109" s="8"/>
      <c r="F109" s="8"/>
      <c r="G109" s="8"/>
      <c r="H109" s="1"/>
      <c r="I109" s="1"/>
      <c r="J109" s="1"/>
      <c r="K109" s="1"/>
      <c r="L109" s="1"/>
      <c r="M109" s="1"/>
      <c r="N109" s="1"/>
      <c r="O109" s="1"/>
      <c r="P109" s="1"/>
      <c r="Q109" s="1"/>
      <c r="R109" s="1"/>
      <c r="S109" s="1"/>
      <c r="T109" s="1"/>
      <c r="U109" s="1"/>
      <c r="V109" s="1"/>
      <c r="W109" s="1"/>
      <c r="X109" s="1"/>
      <c r="Y109" s="1"/>
      <c r="Z109" s="1"/>
    </row>
    <row r="110" spans="1:26" ht="15.75" customHeight="1">
      <c r="A110" s="1"/>
      <c r="B110" s="43" t="s">
        <v>54</v>
      </c>
      <c r="C110" s="48"/>
      <c r="D110" s="354"/>
      <c r="E110" s="8"/>
      <c r="F110" s="8"/>
      <c r="G110" s="8"/>
      <c r="H110" s="1"/>
      <c r="I110" s="1"/>
      <c r="J110" s="1"/>
      <c r="K110" s="1"/>
      <c r="L110" s="1"/>
      <c r="M110" s="1"/>
      <c r="N110" s="1"/>
      <c r="O110" s="1"/>
      <c r="P110" s="1"/>
      <c r="Q110" s="1"/>
      <c r="R110" s="1"/>
      <c r="S110" s="1"/>
      <c r="T110" s="1"/>
      <c r="U110" s="1"/>
      <c r="V110" s="1"/>
      <c r="W110" s="1"/>
      <c r="X110" s="1"/>
      <c r="Y110" s="1"/>
      <c r="Z110" s="1"/>
    </row>
    <row r="111" spans="1:26" ht="15" customHeight="1">
      <c r="A111" s="1"/>
      <c r="B111" s="66"/>
      <c r="C111" s="48"/>
      <c r="D111" s="48"/>
      <c r="E111" s="8"/>
      <c r="F111" s="8"/>
      <c r="G111" s="8"/>
      <c r="H111" s="1"/>
      <c r="I111" s="1"/>
      <c r="J111" s="1"/>
      <c r="K111" s="1"/>
      <c r="L111" s="1"/>
      <c r="M111" s="1"/>
      <c r="N111" s="1"/>
      <c r="O111" s="1"/>
      <c r="P111" s="1"/>
      <c r="Q111" s="1"/>
      <c r="R111" s="1"/>
      <c r="S111" s="1"/>
      <c r="T111" s="1"/>
      <c r="U111" s="1"/>
      <c r="V111" s="1"/>
      <c r="W111" s="1"/>
      <c r="X111" s="1"/>
      <c r="Y111" s="1"/>
      <c r="Z111" s="1"/>
    </row>
    <row r="112" spans="1:26" ht="15.75" customHeight="1">
      <c r="A112" s="1"/>
      <c r="B112" s="67" t="s">
        <v>55</v>
      </c>
      <c r="C112" s="8"/>
      <c r="D112" s="457"/>
      <c r="E112" s="426"/>
      <c r="F112" s="56"/>
      <c r="G112" s="8"/>
    </row>
    <row r="113" spans="1:26" ht="3" customHeight="1">
      <c r="A113" s="1"/>
      <c r="B113" s="67"/>
      <c r="C113" s="8"/>
      <c r="D113" s="67"/>
      <c r="E113" s="67"/>
      <c r="F113" s="56"/>
      <c r="G113" s="8"/>
      <c r="H113" s="1"/>
      <c r="I113" s="1"/>
      <c r="J113" s="1"/>
      <c r="K113" s="1"/>
      <c r="L113" s="1"/>
      <c r="M113" s="1"/>
      <c r="N113" s="1"/>
      <c r="O113" s="1"/>
      <c r="P113" s="1"/>
      <c r="Q113" s="1"/>
      <c r="R113" s="1"/>
      <c r="S113" s="1"/>
      <c r="T113" s="1"/>
      <c r="U113" s="1"/>
      <c r="V113" s="1"/>
      <c r="W113" s="1"/>
      <c r="X113" s="1"/>
      <c r="Y113" s="1"/>
      <c r="Z113" s="1"/>
    </row>
    <row r="114" spans="1:26" ht="46.5" customHeight="1">
      <c r="A114" s="1"/>
      <c r="B114" s="68" t="s">
        <v>56</v>
      </c>
      <c r="C114" s="8"/>
      <c r="D114" s="434"/>
      <c r="E114" s="426"/>
      <c r="F114" s="56"/>
      <c r="G114" s="8"/>
      <c r="H114" s="1"/>
      <c r="I114" s="1"/>
      <c r="J114" s="1"/>
      <c r="K114" s="1"/>
      <c r="L114" s="1"/>
      <c r="M114" s="1"/>
      <c r="N114" s="1"/>
      <c r="O114" s="1"/>
      <c r="P114" s="1"/>
      <c r="Q114" s="1"/>
      <c r="R114" s="1"/>
      <c r="S114" s="1"/>
      <c r="T114" s="1"/>
      <c r="U114" s="1"/>
      <c r="V114" s="1"/>
      <c r="W114" s="1"/>
      <c r="X114" s="1"/>
      <c r="Y114" s="1"/>
      <c r="Z114" s="1"/>
    </row>
    <row r="115" spans="1:26" ht="15" customHeight="1">
      <c r="A115" s="1"/>
      <c r="B115" s="67"/>
      <c r="C115" s="67"/>
      <c r="D115" s="67"/>
      <c r="E115" s="67"/>
      <c r="F115" s="67"/>
      <c r="G115" s="67"/>
      <c r="H115" s="1"/>
      <c r="I115" s="1"/>
      <c r="J115" s="1"/>
      <c r="K115" s="1"/>
      <c r="L115" s="1"/>
      <c r="M115" s="1"/>
      <c r="N115" s="1"/>
      <c r="O115" s="1"/>
      <c r="P115" s="1"/>
      <c r="Q115" s="1"/>
      <c r="R115" s="1"/>
      <c r="S115" s="1"/>
      <c r="T115" s="1"/>
      <c r="U115" s="1"/>
      <c r="V115" s="1"/>
      <c r="W115" s="1"/>
      <c r="X115" s="1"/>
      <c r="Y115" s="1"/>
      <c r="Z115" s="1"/>
    </row>
    <row r="116" spans="1:26" ht="15.75" customHeight="1">
      <c r="A116" s="1"/>
      <c r="B116" s="67" t="s">
        <v>55</v>
      </c>
      <c r="C116" s="8"/>
      <c r="D116" s="457"/>
      <c r="E116" s="426"/>
      <c r="F116" s="56"/>
      <c r="G116" s="8"/>
    </row>
    <row r="117" spans="1:26" ht="3" customHeight="1">
      <c r="A117" s="1"/>
      <c r="B117" s="67"/>
      <c r="C117" s="8"/>
      <c r="D117" s="67"/>
      <c r="E117" s="67"/>
      <c r="F117" s="67"/>
      <c r="G117" s="8"/>
      <c r="H117" s="1"/>
      <c r="I117" s="1"/>
      <c r="J117" s="1"/>
      <c r="K117" s="1"/>
      <c r="L117" s="1"/>
      <c r="M117" s="1"/>
      <c r="N117" s="1"/>
      <c r="O117" s="1"/>
      <c r="P117" s="1"/>
      <c r="Q117" s="1"/>
      <c r="R117" s="1"/>
      <c r="S117" s="1"/>
      <c r="T117" s="1"/>
      <c r="U117" s="1"/>
      <c r="V117" s="1"/>
      <c r="W117" s="1"/>
      <c r="X117" s="1"/>
      <c r="Y117" s="1"/>
      <c r="Z117" s="1"/>
    </row>
    <row r="118" spans="1:26" ht="46.5" customHeight="1">
      <c r="A118" s="1"/>
      <c r="B118" s="68" t="s">
        <v>56</v>
      </c>
      <c r="C118" s="8"/>
      <c r="D118" s="434"/>
      <c r="E118" s="426"/>
      <c r="F118" s="67"/>
      <c r="G118" s="8"/>
      <c r="H118" s="1"/>
      <c r="I118" s="1"/>
      <c r="J118" s="1"/>
      <c r="K118" s="1"/>
      <c r="L118" s="1"/>
      <c r="M118" s="1"/>
      <c r="N118" s="1"/>
      <c r="O118" s="1"/>
      <c r="P118" s="1"/>
      <c r="Q118" s="1"/>
      <c r="R118" s="1"/>
      <c r="S118" s="1"/>
      <c r="T118" s="1"/>
      <c r="U118" s="1"/>
      <c r="V118" s="1"/>
      <c r="W118" s="1"/>
      <c r="X118" s="1"/>
      <c r="Y118" s="1"/>
      <c r="Z118" s="1"/>
    </row>
    <row r="119" spans="1:26" ht="15" customHeight="1">
      <c r="A119" s="1"/>
      <c r="B119" s="67"/>
      <c r="C119" s="8"/>
      <c r="D119" s="67"/>
      <c r="E119" s="67"/>
      <c r="F119" s="67"/>
      <c r="G119" s="8"/>
      <c r="H119" s="1"/>
      <c r="I119" s="1"/>
      <c r="J119" s="1"/>
      <c r="K119" s="1"/>
      <c r="L119" s="1"/>
      <c r="M119" s="1"/>
      <c r="N119" s="1"/>
      <c r="O119" s="1"/>
      <c r="P119" s="1"/>
      <c r="Q119" s="1"/>
      <c r="R119" s="1"/>
      <c r="S119" s="1"/>
      <c r="T119" s="1"/>
      <c r="U119" s="1"/>
      <c r="V119" s="1"/>
      <c r="W119" s="1"/>
      <c r="X119" s="1"/>
      <c r="Y119" s="1"/>
      <c r="Z119" s="1"/>
    </row>
    <row r="120" spans="1:26" ht="15.75" customHeight="1">
      <c r="A120" s="1"/>
      <c r="B120" s="67" t="s">
        <v>55</v>
      </c>
      <c r="C120" s="8"/>
      <c r="D120" s="457"/>
      <c r="E120" s="426"/>
      <c r="F120" s="56"/>
      <c r="G120" s="8"/>
    </row>
    <row r="121" spans="1:26" ht="3" customHeight="1">
      <c r="A121" s="1"/>
      <c r="B121" s="67"/>
      <c r="C121" s="8"/>
      <c r="D121" s="67"/>
      <c r="E121" s="67"/>
      <c r="F121" s="67"/>
      <c r="G121" s="67"/>
      <c r="H121" s="1"/>
      <c r="I121" s="1"/>
      <c r="J121" s="1"/>
      <c r="K121" s="1"/>
      <c r="L121" s="1"/>
      <c r="M121" s="1"/>
      <c r="N121" s="1"/>
      <c r="O121" s="1"/>
      <c r="P121" s="1"/>
      <c r="Q121" s="1"/>
      <c r="R121" s="1"/>
      <c r="S121" s="1"/>
      <c r="T121" s="1"/>
      <c r="U121" s="1"/>
      <c r="V121" s="1"/>
      <c r="W121" s="1"/>
      <c r="X121" s="1"/>
      <c r="Y121" s="1"/>
      <c r="Z121" s="1"/>
    </row>
    <row r="122" spans="1:26" ht="46.5" customHeight="1">
      <c r="A122" s="1"/>
      <c r="B122" s="68" t="s">
        <v>56</v>
      </c>
      <c r="C122" s="8"/>
      <c r="D122" s="434"/>
      <c r="E122" s="426"/>
      <c r="F122" s="56"/>
      <c r="G122" s="8"/>
      <c r="H122" s="1"/>
      <c r="I122" s="1"/>
      <c r="J122" s="1"/>
      <c r="K122" s="1"/>
      <c r="L122" s="1"/>
      <c r="M122" s="1"/>
      <c r="N122" s="1"/>
      <c r="O122" s="1"/>
      <c r="P122" s="1"/>
      <c r="Q122" s="1"/>
      <c r="R122" s="1"/>
      <c r="S122" s="1"/>
      <c r="T122" s="1"/>
      <c r="U122" s="1"/>
      <c r="V122" s="1"/>
      <c r="W122" s="1"/>
      <c r="X122" s="1"/>
      <c r="Y122" s="1"/>
      <c r="Z122" s="1"/>
    </row>
    <row r="123" spans="1:26" ht="9" customHeight="1">
      <c r="A123" s="1"/>
      <c r="B123" s="8"/>
      <c r="C123" s="8"/>
      <c r="D123" s="8"/>
      <c r="E123" s="8"/>
      <c r="F123" s="8"/>
      <c r="G123" s="8"/>
    </row>
    <row r="124" spans="1:26" ht="15" customHeight="1">
      <c r="A124" s="27"/>
      <c r="B124" s="344" t="s">
        <v>1925</v>
      </c>
      <c r="C124" s="27"/>
      <c r="D124" s="27"/>
      <c r="E124" s="27"/>
      <c r="F124" s="27"/>
      <c r="G124" s="27"/>
      <c r="H124" s="1"/>
      <c r="I124" s="1"/>
      <c r="J124" s="1"/>
      <c r="K124" s="1"/>
      <c r="L124" s="1"/>
      <c r="M124" s="1"/>
      <c r="N124" s="1"/>
      <c r="O124" s="1"/>
      <c r="P124" s="1"/>
      <c r="Q124" s="1"/>
      <c r="R124" s="1"/>
      <c r="S124" s="1"/>
      <c r="T124" s="1"/>
      <c r="U124" s="1"/>
      <c r="V124" s="1"/>
      <c r="W124" s="1"/>
      <c r="X124" s="1"/>
      <c r="Y124" s="1"/>
      <c r="Z124" s="1"/>
    </row>
    <row r="125" spans="1:26" ht="15.75" customHeight="1">
      <c r="A125" s="69"/>
      <c r="B125" s="70"/>
      <c r="C125" s="71"/>
      <c r="D125" s="72"/>
      <c r="E125" s="72"/>
      <c r="F125" s="72"/>
      <c r="G125" s="18"/>
    </row>
    <row r="126" spans="1:26" ht="154.5" customHeight="1">
      <c r="A126" s="69"/>
      <c r="B126" s="452" t="s">
        <v>1926</v>
      </c>
      <c r="C126" s="452"/>
      <c r="D126" s="452"/>
      <c r="E126" s="345"/>
      <c r="F126" s="345"/>
      <c r="G126" s="345"/>
    </row>
    <row r="127" spans="1:26" ht="15.75" customHeight="1">
      <c r="A127" s="27"/>
      <c r="B127" s="343" t="s">
        <v>1330</v>
      </c>
      <c r="C127" s="8"/>
      <c r="D127" s="446"/>
      <c r="E127" s="447"/>
      <c r="F127" s="8"/>
      <c r="G127" s="63"/>
    </row>
    <row r="128" spans="1:26" ht="15.75" customHeight="1">
      <c r="A128" s="341"/>
      <c r="B128" s="346"/>
      <c r="C128" s="347"/>
      <c r="D128" s="448"/>
      <c r="E128" s="449"/>
      <c r="F128" s="347"/>
      <c r="G128" s="348"/>
    </row>
    <row r="129" spans="1:7" ht="56.25" customHeight="1">
      <c r="A129" s="341"/>
      <c r="B129" s="346"/>
      <c r="C129" s="347"/>
      <c r="D129" s="450"/>
      <c r="E129" s="451"/>
      <c r="F129" s="347"/>
      <c r="G129" s="348"/>
    </row>
    <row r="130" spans="1:7" ht="15.75" customHeight="1">
      <c r="A130" s="1"/>
      <c r="B130" s="1"/>
      <c r="C130" s="1"/>
      <c r="D130" s="1"/>
      <c r="E130" s="1"/>
      <c r="F130" s="1"/>
      <c r="G130" s="1"/>
    </row>
    <row r="131" spans="1:7" ht="15.75" customHeight="1">
      <c r="A131" s="1"/>
      <c r="B131" s="445" t="s">
        <v>57</v>
      </c>
      <c r="C131" s="445"/>
      <c r="D131" s="445"/>
      <c r="E131" s="445"/>
      <c r="F131" s="445"/>
      <c r="G131" s="445"/>
    </row>
    <row r="132" spans="1:7" ht="55.5" customHeight="1">
      <c r="A132" s="1"/>
      <c r="B132" s="445"/>
      <c r="C132" s="445"/>
      <c r="D132" s="445"/>
      <c r="E132" s="445"/>
      <c r="F132" s="445"/>
      <c r="G132" s="445"/>
    </row>
    <row r="133" spans="1:7" ht="15.75" customHeight="1">
      <c r="A133" s="1"/>
      <c r="C133" s="1"/>
      <c r="E133" s="1"/>
      <c r="F133" s="1"/>
    </row>
    <row r="134" spans="1:7" ht="15.75" customHeight="1">
      <c r="A134" s="1"/>
      <c r="B134" s="1"/>
      <c r="C134" s="1"/>
      <c r="D134" s="1"/>
      <c r="E134" s="1"/>
      <c r="F134" s="1"/>
      <c r="G134" s="1"/>
    </row>
    <row r="135" spans="1:7" ht="15.75" customHeight="1">
      <c r="A135" s="1"/>
      <c r="B135" s="32"/>
      <c r="C135" s="32"/>
      <c r="D135" s="32"/>
      <c r="E135" s="32"/>
      <c r="F135" s="32"/>
      <c r="G135" s="73" t="str">
        <f>Pokyny!E50</f>
        <v xml:space="preserve"> Verze 1: červenec 2026</v>
      </c>
    </row>
    <row r="136" spans="1:7" ht="15.75" customHeight="1">
      <c r="A136" s="1"/>
      <c r="C136" s="1"/>
      <c r="E136" s="1"/>
      <c r="F136" s="1"/>
    </row>
    <row r="137" spans="1:7" ht="15.75" customHeight="1">
      <c r="A137" s="1"/>
      <c r="B137" s="74"/>
      <c r="C137" s="74"/>
      <c r="D137" s="74"/>
      <c r="E137" s="74"/>
      <c r="F137" s="74"/>
      <c r="G137" s="74"/>
    </row>
    <row r="138" spans="1:7" ht="15.75" customHeight="1">
      <c r="A138" s="1"/>
      <c r="C138" s="1"/>
      <c r="E138" s="1"/>
      <c r="F138" s="1"/>
    </row>
    <row r="139" spans="1:7" ht="15.75" customHeight="1">
      <c r="A139" s="1"/>
      <c r="C139" s="1"/>
      <c r="E139" s="1"/>
      <c r="F139" s="1"/>
    </row>
    <row r="140" spans="1:7" ht="15.75" customHeight="1">
      <c r="A140" s="1"/>
      <c r="C140" s="1"/>
      <c r="E140" s="1"/>
      <c r="F140" s="1"/>
    </row>
    <row r="141" spans="1:7" ht="15.75" customHeight="1">
      <c r="A141" s="1"/>
      <c r="C141" s="1"/>
      <c r="E141" s="1"/>
      <c r="F141" s="1"/>
      <c r="G141" s="34" t="s">
        <v>15</v>
      </c>
    </row>
    <row r="142" spans="1:7" ht="15.75" customHeight="1">
      <c r="A142" s="1"/>
      <c r="C142" s="1"/>
      <c r="D142" s="1"/>
      <c r="E142" s="1"/>
      <c r="F142" s="1"/>
      <c r="G142" s="34"/>
    </row>
    <row r="143" spans="1:7" ht="15.75" customHeight="1">
      <c r="A143" s="1"/>
      <c r="C143" s="1"/>
      <c r="E143" s="1"/>
      <c r="F143" s="1"/>
    </row>
    <row r="144" spans="1:7" ht="15.75" customHeight="1">
      <c r="A144" s="1"/>
      <c r="C144" s="1"/>
      <c r="E144" s="1"/>
      <c r="F144" s="1"/>
    </row>
    <row r="145" spans="1:6" ht="15.75" customHeight="1">
      <c r="A145" s="1"/>
      <c r="C145" s="1"/>
      <c r="E145" s="1"/>
      <c r="F145" s="1"/>
    </row>
    <row r="146" spans="1:6" ht="15.75" customHeight="1">
      <c r="A146" s="1"/>
      <c r="C146" s="1"/>
      <c r="E146" s="1"/>
      <c r="F146" s="1"/>
    </row>
    <row r="147" spans="1:6" ht="15.75" customHeight="1">
      <c r="A147" s="1"/>
      <c r="C147" s="1"/>
      <c r="E147" s="1"/>
      <c r="F147" s="1"/>
    </row>
    <row r="148" spans="1:6" ht="15.75" customHeight="1">
      <c r="A148" s="1"/>
      <c r="C148" s="1"/>
      <c r="E148" s="1"/>
      <c r="F148" s="1"/>
    </row>
    <row r="149" spans="1:6" ht="15.75" customHeight="1">
      <c r="A149" s="1"/>
      <c r="C149" s="1"/>
      <c r="E149" s="1"/>
      <c r="F149" s="1"/>
    </row>
    <row r="150" spans="1:6" ht="15.75" customHeight="1">
      <c r="A150" s="1"/>
      <c r="C150" s="1"/>
      <c r="E150" s="1"/>
      <c r="F150" s="1"/>
    </row>
    <row r="151" spans="1:6" ht="15.75" customHeight="1">
      <c r="A151" s="1"/>
      <c r="C151" s="1"/>
      <c r="E151" s="1"/>
      <c r="F151" s="1"/>
    </row>
    <row r="152" spans="1:6" ht="15.75" customHeight="1">
      <c r="A152" s="1"/>
      <c r="C152" s="1"/>
      <c r="E152" s="1"/>
      <c r="F152" s="1"/>
    </row>
    <row r="153" spans="1:6" ht="15.75" customHeight="1">
      <c r="A153" s="1"/>
      <c r="C153" s="1"/>
      <c r="E153" s="1"/>
      <c r="F153" s="1"/>
    </row>
    <row r="154" spans="1:6" ht="15.75" customHeight="1">
      <c r="A154" s="1"/>
      <c r="C154" s="1"/>
      <c r="E154" s="1"/>
      <c r="F154" s="1"/>
    </row>
    <row r="155" spans="1:6" ht="15.75" customHeight="1">
      <c r="A155" s="1"/>
      <c r="C155" s="1"/>
      <c r="E155" s="1"/>
      <c r="F155" s="1"/>
    </row>
    <row r="156" spans="1:6" ht="15.75" customHeight="1">
      <c r="A156" s="1"/>
      <c r="C156" s="1"/>
      <c r="E156" s="1"/>
      <c r="F156" s="1"/>
    </row>
    <row r="157" spans="1:6" ht="15.75" customHeight="1">
      <c r="A157" s="1"/>
      <c r="C157" s="1"/>
      <c r="E157" s="1"/>
      <c r="F157" s="1"/>
    </row>
    <row r="158" spans="1:6" ht="15.75" customHeight="1">
      <c r="A158" s="1"/>
      <c r="C158" s="1"/>
      <c r="E158" s="1"/>
      <c r="F158" s="1"/>
    </row>
    <row r="159" spans="1:6" ht="15.75" customHeight="1">
      <c r="A159" s="1"/>
      <c r="C159" s="1"/>
      <c r="E159" s="1"/>
      <c r="F159" s="1"/>
    </row>
    <row r="160" spans="1:6" ht="15.75" customHeight="1">
      <c r="A160" s="1"/>
      <c r="C160" s="1"/>
      <c r="E160" s="1"/>
      <c r="F160" s="1"/>
    </row>
    <row r="161" spans="1:6" ht="15.75" customHeight="1">
      <c r="A161" s="1"/>
      <c r="C161" s="1"/>
      <c r="E161" s="1"/>
      <c r="F161" s="1"/>
    </row>
    <row r="162" spans="1:6" ht="15.75" customHeight="1">
      <c r="A162" s="1"/>
      <c r="C162" s="1"/>
      <c r="E162" s="1"/>
      <c r="F162" s="1"/>
    </row>
    <row r="163" spans="1:6" ht="15.75" customHeight="1">
      <c r="A163" s="1"/>
      <c r="C163" s="1"/>
      <c r="E163" s="1"/>
      <c r="F163" s="1"/>
    </row>
    <row r="164" spans="1:6" ht="15.75" customHeight="1">
      <c r="A164" s="1"/>
      <c r="C164" s="1"/>
      <c r="E164" s="1"/>
      <c r="F164" s="1"/>
    </row>
    <row r="165" spans="1:6" ht="15.75" customHeight="1">
      <c r="A165" s="1"/>
      <c r="C165" s="1"/>
      <c r="E165" s="1"/>
      <c r="F165" s="1"/>
    </row>
    <row r="166" spans="1:6" ht="15.75" customHeight="1">
      <c r="A166" s="1"/>
      <c r="C166" s="1"/>
      <c r="E166" s="1"/>
      <c r="F166" s="1"/>
    </row>
    <row r="167" spans="1:6" ht="15.75" customHeight="1">
      <c r="A167" s="1"/>
      <c r="C167" s="1"/>
      <c r="E167" s="1"/>
      <c r="F167" s="1"/>
    </row>
    <row r="168" spans="1:6" ht="15.75" customHeight="1">
      <c r="A168" s="1"/>
      <c r="C168" s="1"/>
      <c r="E168" s="1"/>
      <c r="F168" s="1"/>
    </row>
    <row r="169" spans="1:6" ht="15.75" customHeight="1">
      <c r="A169" s="1"/>
      <c r="C169" s="1"/>
      <c r="E169" s="1"/>
      <c r="F169" s="1"/>
    </row>
    <row r="170" spans="1:6" ht="15.75" customHeight="1">
      <c r="A170" s="1"/>
      <c r="C170" s="1"/>
      <c r="E170" s="1"/>
      <c r="F170" s="1"/>
    </row>
    <row r="171" spans="1:6" ht="15.75" customHeight="1">
      <c r="A171" s="1"/>
      <c r="C171" s="1"/>
      <c r="E171" s="1"/>
      <c r="F171" s="1"/>
    </row>
    <row r="172" spans="1:6" ht="15.75" customHeight="1">
      <c r="A172" s="1"/>
      <c r="C172" s="1"/>
      <c r="E172" s="1"/>
      <c r="F172" s="1"/>
    </row>
    <row r="173" spans="1:6" ht="15.75" customHeight="1">
      <c r="A173" s="1"/>
      <c r="C173" s="1"/>
      <c r="E173" s="1"/>
      <c r="F173" s="1"/>
    </row>
    <row r="174" spans="1:6" ht="15.75" customHeight="1">
      <c r="A174" s="1"/>
      <c r="C174" s="1"/>
      <c r="E174" s="1"/>
      <c r="F174" s="1"/>
    </row>
    <row r="175" spans="1:6" ht="15.75" customHeight="1">
      <c r="A175" s="1"/>
      <c r="C175" s="1"/>
      <c r="E175" s="1"/>
      <c r="F175" s="1"/>
    </row>
    <row r="176" spans="1:6" ht="15.75" customHeight="1">
      <c r="A176" s="1"/>
      <c r="C176" s="1"/>
      <c r="E176" s="1"/>
      <c r="F176" s="1"/>
    </row>
    <row r="177" spans="1:6" ht="15.75" customHeight="1">
      <c r="A177" s="1"/>
      <c r="C177" s="1"/>
      <c r="E177" s="1"/>
      <c r="F177" s="1"/>
    </row>
    <row r="178" spans="1:6" ht="15.75" customHeight="1">
      <c r="A178" s="1"/>
      <c r="C178" s="1"/>
      <c r="E178" s="1"/>
      <c r="F178" s="1"/>
    </row>
    <row r="179" spans="1:6" ht="15.75" customHeight="1">
      <c r="A179" s="1"/>
      <c r="C179" s="1"/>
      <c r="E179" s="1"/>
      <c r="F179" s="1"/>
    </row>
    <row r="180" spans="1:6" ht="15.75" customHeight="1">
      <c r="A180" s="1"/>
      <c r="C180" s="1"/>
      <c r="E180" s="1"/>
      <c r="F180" s="1"/>
    </row>
    <row r="181" spans="1:6" ht="15.75" customHeight="1">
      <c r="A181" s="1"/>
      <c r="C181" s="1"/>
      <c r="E181" s="1"/>
      <c r="F181" s="1"/>
    </row>
    <row r="182" spans="1:6" ht="15.75" customHeight="1">
      <c r="A182" s="1"/>
      <c r="C182" s="1"/>
      <c r="E182" s="1"/>
      <c r="F182" s="1"/>
    </row>
    <row r="183" spans="1:6" ht="15.75" customHeight="1">
      <c r="A183" s="1"/>
      <c r="C183" s="1"/>
      <c r="E183" s="1"/>
      <c r="F183" s="1"/>
    </row>
    <row r="184" spans="1:6" ht="15.75" customHeight="1">
      <c r="A184" s="1"/>
      <c r="C184" s="1"/>
      <c r="E184" s="1"/>
      <c r="F184" s="1"/>
    </row>
    <row r="185" spans="1:6" ht="15.75" customHeight="1">
      <c r="A185" s="1"/>
      <c r="C185" s="1"/>
      <c r="E185" s="1"/>
      <c r="F185" s="1"/>
    </row>
    <row r="186" spans="1:6" ht="15.75" customHeight="1">
      <c r="A186" s="1"/>
      <c r="C186" s="1"/>
      <c r="E186" s="1"/>
      <c r="F186" s="1"/>
    </row>
    <row r="187" spans="1:6" ht="15.75" customHeight="1">
      <c r="A187" s="1"/>
      <c r="C187" s="1"/>
      <c r="E187" s="1"/>
      <c r="F187" s="1"/>
    </row>
    <row r="188" spans="1:6" ht="15.75" customHeight="1">
      <c r="A188" s="1"/>
      <c r="C188" s="1"/>
      <c r="E188" s="1"/>
      <c r="F188" s="1"/>
    </row>
    <row r="189" spans="1:6" ht="15.75" customHeight="1">
      <c r="A189" s="1"/>
      <c r="C189" s="1"/>
      <c r="E189" s="1"/>
      <c r="F189" s="1"/>
    </row>
    <row r="190" spans="1:6" ht="15.75" customHeight="1">
      <c r="A190" s="1"/>
      <c r="C190" s="1"/>
      <c r="E190" s="1"/>
      <c r="F190" s="1"/>
    </row>
    <row r="191" spans="1:6" ht="15.75" customHeight="1">
      <c r="A191" s="1"/>
      <c r="C191" s="1"/>
      <c r="E191" s="1"/>
      <c r="F191" s="1"/>
    </row>
    <row r="192" spans="1:6" ht="15.75" customHeight="1">
      <c r="A192" s="1"/>
      <c r="C192" s="1"/>
      <c r="E192" s="1"/>
      <c r="F192" s="1"/>
    </row>
    <row r="193" spans="1:6" ht="15.75" customHeight="1">
      <c r="A193" s="1"/>
      <c r="C193" s="1"/>
      <c r="E193" s="1"/>
      <c r="F193" s="1"/>
    </row>
    <row r="194" spans="1:6" ht="15.75" customHeight="1">
      <c r="A194" s="1"/>
      <c r="C194" s="1"/>
      <c r="E194" s="1"/>
      <c r="F194" s="1"/>
    </row>
    <row r="195" spans="1:6" ht="15.75" customHeight="1">
      <c r="A195" s="1"/>
      <c r="C195" s="1"/>
      <c r="E195" s="1"/>
      <c r="F195" s="1"/>
    </row>
    <row r="196" spans="1:6" ht="15.75" customHeight="1">
      <c r="A196" s="1"/>
      <c r="C196" s="1"/>
      <c r="E196" s="1"/>
      <c r="F196" s="1"/>
    </row>
    <row r="197" spans="1:6" ht="15.75" customHeight="1">
      <c r="A197" s="1"/>
      <c r="C197" s="1"/>
      <c r="E197" s="1"/>
      <c r="F197" s="1"/>
    </row>
    <row r="198" spans="1:6" ht="15.75" customHeight="1">
      <c r="A198" s="1"/>
      <c r="C198" s="1"/>
      <c r="E198" s="1"/>
      <c r="F198" s="1"/>
    </row>
    <row r="199" spans="1:6" ht="15.75" customHeight="1">
      <c r="A199" s="1"/>
      <c r="C199" s="1"/>
      <c r="E199" s="1"/>
      <c r="F199" s="1"/>
    </row>
    <row r="200" spans="1:6" ht="15.75" customHeight="1">
      <c r="A200" s="1"/>
      <c r="C200" s="1"/>
      <c r="E200" s="1"/>
      <c r="F200" s="1"/>
    </row>
    <row r="201" spans="1:6" ht="15.75" customHeight="1">
      <c r="A201" s="1"/>
      <c r="C201" s="1"/>
      <c r="E201" s="1"/>
      <c r="F201" s="1"/>
    </row>
    <row r="202" spans="1:6" ht="15.75" customHeight="1">
      <c r="A202" s="1"/>
      <c r="C202" s="1"/>
      <c r="E202" s="1"/>
      <c r="F202" s="1"/>
    </row>
    <row r="203" spans="1:6" ht="15.75" customHeight="1">
      <c r="A203" s="1"/>
      <c r="C203" s="1"/>
      <c r="E203" s="1"/>
      <c r="F203" s="1"/>
    </row>
    <row r="204" spans="1:6" ht="15.75" customHeight="1">
      <c r="A204" s="1"/>
      <c r="C204" s="1"/>
      <c r="E204" s="1"/>
      <c r="F204" s="1"/>
    </row>
    <row r="205" spans="1:6" ht="15.75" customHeight="1">
      <c r="A205" s="1"/>
      <c r="C205" s="1"/>
      <c r="E205" s="1"/>
      <c r="F205" s="1"/>
    </row>
    <row r="206" spans="1:6" ht="15.75" customHeight="1">
      <c r="A206" s="1"/>
      <c r="C206" s="1"/>
      <c r="E206" s="1"/>
      <c r="F206" s="1"/>
    </row>
    <row r="207" spans="1:6" ht="15.75" customHeight="1">
      <c r="A207" s="1"/>
      <c r="C207" s="1"/>
      <c r="E207" s="1"/>
      <c r="F207" s="1"/>
    </row>
    <row r="208" spans="1:6" ht="15.75" customHeight="1">
      <c r="A208" s="1"/>
      <c r="C208" s="1"/>
      <c r="E208" s="1"/>
      <c r="F208" s="1"/>
    </row>
    <row r="209" spans="1:6" ht="15.75" customHeight="1">
      <c r="A209" s="1"/>
      <c r="C209" s="1"/>
      <c r="E209" s="1"/>
      <c r="F209" s="1"/>
    </row>
    <row r="210" spans="1:6" ht="15.75" customHeight="1">
      <c r="A210" s="1"/>
      <c r="C210" s="1"/>
      <c r="E210" s="1"/>
      <c r="F210" s="1"/>
    </row>
    <row r="211" spans="1:6" ht="15.75" customHeight="1">
      <c r="A211" s="1"/>
      <c r="C211" s="1"/>
      <c r="E211" s="1"/>
      <c r="F211" s="1"/>
    </row>
    <row r="212" spans="1:6" ht="15.75" customHeight="1">
      <c r="A212" s="1"/>
      <c r="C212" s="1"/>
      <c r="E212" s="1"/>
      <c r="F212" s="1"/>
    </row>
    <row r="213" spans="1:6" ht="15.75" customHeight="1">
      <c r="A213" s="1"/>
      <c r="C213" s="1"/>
      <c r="E213" s="1"/>
      <c r="F213" s="1"/>
    </row>
    <row r="214" spans="1:6" ht="15.75" customHeight="1">
      <c r="A214" s="1"/>
      <c r="C214" s="1"/>
      <c r="E214" s="1"/>
      <c r="F214" s="1"/>
    </row>
    <row r="215" spans="1:6" ht="15.75" customHeight="1">
      <c r="A215" s="1"/>
      <c r="C215" s="1"/>
      <c r="E215" s="1"/>
      <c r="F215" s="1"/>
    </row>
    <row r="216" spans="1:6" ht="15.75" customHeight="1">
      <c r="A216" s="1"/>
      <c r="C216" s="1"/>
      <c r="E216" s="1"/>
      <c r="F216" s="1"/>
    </row>
    <row r="217" spans="1:6" ht="15.75" customHeight="1">
      <c r="A217" s="1"/>
      <c r="C217" s="1"/>
      <c r="E217" s="1"/>
      <c r="F217" s="1"/>
    </row>
    <row r="218" spans="1:6" ht="15.75" customHeight="1">
      <c r="A218" s="1"/>
      <c r="C218" s="1"/>
      <c r="E218" s="1"/>
      <c r="F218" s="1"/>
    </row>
    <row r="219" spans="1:6" ht="15.75" customHeight="1">
      <c r="A219" s="1"/>
      <c r="C219" s="1"/>
      <c r="E219" s="1"/>
      <c r="F219" s="1"/>
    </row>
    <row r="220" spans="1:6" ht="15.75" customHeight="1">
      <c r="A220" s="1"/>
      <c r="C220" s="1"/>
      <c r="E220" s="1"/>
      <c r="F220" s="1"/>
    </row>
    <row r="221" spans="1:6" ht="15.75" customHeight="1">
      <c r="A221" s="1"/>
      <c r="C221" s="1"/>
      <c r="E221" s="1"/>
      <c r="F221" s="1"/>
    </row>
    <row r="222" spans="1:6" ht="15.75" customHeight="1">
      <c r="A222" s="1"/>
      <c r="C222" s="1"/>
      <c r="E222" s="1"/>
      <c r="F222" s="1"/>
    </row>
    <row r="223" spans="1:6" ht="15.75" customHeight="1">
      <c r="A223" s="1"/>
      <c r="C223" s="1"/>
      <c r="E223" s="1"/>
      <c r="F223" s="1"/>
    </row>
    <row r="224" spans="1:6" ht="15.75" customHeight="1">
      <c r="A224" s="1"/>
      <c r="C224" s="1"/>
      <c r="E224" s="1"/>
      <c r="F224" s="1"/>
    </row>
    <row r="225" spans="1:6" ht="15.75" customHeight="1">
      <c r="A225" s="1"/>
      <c r="C225" s="1"/>
      <c r="E225" s="1"/>
      <c r="F225" s="1"/>
    </row>
    <row r="226" spans="1:6" ht="15.75" customHeight="1">
      <c r="A226" s="1"/>
      <c r="C226" s="1"/>
      <c r="E226" s="1"/>
      <c r="F226" s="1"/>
    </row>
    <row r="227" spans="1:6" ht="15.75" customHeight="1">
      <c r="A227" s="1"/>
      <c r="C227" s="1"/>
      <c r="E227" s="1"/>
      <c r="F227" s="1"/>
    </row>
    <row r="228" spans="1:6" ht="15.75" customHeight="1">
      <c r="A228" s="1"/>
      <c r="C228" s="1"/>
      <c r="E228" s="1"/>
      <c r="F228" s="1"/>
    </row>
    <row r="229" spans="1:6" ht="15.75" customHeight="1">
      <c r="A229" s="1"/>
      <c r="C229" s="1"/>
      <c r="E229" s="1"/>
      <c r="F229" s="1"/>
    </row>
    <row r="230" spans="1:6" ht="15.75" customHeight="1">
      <c r="A230" s="1"/>
      <c r="C230" s="1"/>
      <c r="E230" s="1"/>
      <c r="F230" s="1"/>
    </row>
    <row r="231" spans="1:6" ht="15.75" customHeight="1">
      <c r="A231" s="1"/>
      <c r="C231" s="1"/>
      <c r="E231" s="1"/>
      <c r="F231" s="1"/>
    </row>
    <row r="232" spans="1:6" ht="15.75" customHeight="1">
      <c r="A232" s="1"/>
      <c r="C232" s="1"/>
      <c r="E232" s="1"/>
      <c r="F232" s="1"/>
    </row>
    <row r="233" spans="1:6" ht="15.75" customHeight="1">
      <c r="A233" s="1"/>
      <c r="C233" s="1"/>
      <c r="E233" s="1"/>
      <c r="F233" s="1"/>
    </row>
    <row r="234" spans="1:6" ht="15.75" customHeight="1">
      <c r="A234" s="1"/>
      <c r="C234" s="1"/>
      <c r="E234" s="1"/>
      <c r="F234" s="1"/>
    </row>
    <row r="235" spans="1:6" ht="15.75" customHeight="1">
      <c r="A235" s="1"/>
      <c r="C235" s="1"/>
      <c r="E235" s="1"/>
      <c r="F235" s="1"/>
    </row>
    <row r="236" spans="1:6" ht="15.75" customHeight="1">
      <c r="A236" s="1"/>
      <c r="C236" s="1"/>
      <c r="E236" s="1"/>
      <c r="F236" s="1"/>
    </row>
    <row r="237" spans="1:6" ht="15.75" customHeight="1">
      <c r="A237" s="1"/>
      <c r="C237" s="1"/>
      <c r="E237" s="1"/>
      <c r="F237" s="1"/>
    </row>
    <row r="238" spans="1:6" ht="15.75" customHeight="1">
      <c r="A238" s="1"/>
      <c r="C238" s="1"/>
      <c r="E238" s="1"/>
      <c r="F238" s="1"/>
    </row>
    <row r="239" spans="1:6" ht="15.75" customHeight="1">
      <c r="A239" s="1"/>
      <c r="C239" s="1"/>
      <c r="E239" s="1"/>
      <c r="F239" s="1"/>
    </row>
    <row r="240" spans="1:6" ht="15.75" customHeight="1">
      <c r="A240" s="1"/>
      <c r="C240" s="1"/>
      <c r="E240" s="1"/>
      <c r="F240" s="1"/>
    </row>
    <row r="241" spans="1:6" ht="15.75" customHeight="1">
      <c r="A241" s="1"/>
      <c r="C241" s="1"/>
      <c r="E241" s="1"/>
      <c r="F241" s="1"/>
    </row>
    <row r="242" spans="1:6" ht="15.75" customHeight="1">
      <c r="A242" s="1"/>
      <c r="C242" s="1"/>
      <c r="E242" s="1"/>
      <c r="F242" s="1"/>
    </row>
    <row r="243" spans="1:6" ht="15.75" customHeight="1">
      <c r="A243" s="1"/>
      <c r="C243" s="1"/>
      <c r="E243" s="1"/>
      <c r="F243" s="1"/>
    </row>
    <row r="244" spans="1:6" ht="15.75" customHeight="1">
      <c r="A244" s="1"/>
      <c r="C244" s="1"/>
      <c r="E244" s="1"/>
      <c r="F244" s="1"/>
    </row>
    <row r="245" spans="1:6" ht="15.75" customHeight="1">
      <c r="A245" s="1"/>
      <c r="C245" s="1"/>
      <c r="E245" s="1"/>
      <c r="F245" s="1"/>
    </row>
    <row r="246" spans="1:6" ht="15.75" customHeight="1">
      <c r="A246" s="1"/>
      <c r="C246" s="1"/>
      <c r="E246" s="1"/>
      <c r="F246" s="1"/>
    </row>
    <row r="247" spans="1:6" ht="15.75" customHeight="1">
      <c r="A247" s="1"/>
      <c r="C247" s="1"/>
      <c r="E247" s="1"/>
      <c r="F247" s="1"/>
    </row>
    <row r="248" spans="1:6" ht="15.75" customHeight="1">
      <c r="A248" s="1"/>
      <c r="C248" s="1"/>
      <c r="E248" s="1"/>
      <c r="F248" s="1"/>
    </row>
    <row r="249" spans="1:6" ht="15.75" customHeight="1">
      <c r="A249" s="1"/>
      <c r="C249" s="1"/>
      <c r="E249" s="1"/>
      <c r="F249" s="1"/>
    </row>
    <row r="250" spans="1:6" ht="15.75" customHeight="1">
      <c r="A250" s="1"/>
      <c r="C250" s="1"/>
      <c r="E250" s="1"/>
      <c r="F250" s="1"/>
    </row>
    <row r="251" spans="1:6" ht="15.75" customHeight="1">
      <c r="A251" s="1"/>
      <c r="C251" s="1"/>
      <c r="E251" s="1"/>
      <c r="F251" s="1"/>
    </row>
    <row r="252" spans="1:6" ht="15.75" customHeight="1">
      <c r="A252" s="1"/>
      <c r="C252" s="1"/>
      <c r="E252" s="1"/>
      <c r="F252" s="1"/>
    </row>
    <row r="253" spans="1:6" ht="15.75" customHeight="1">
      <c r="A253" s="1"/>
      <c r="C253" s="1"/>
      <c r="E253" s="1"/>
      <c r="F253" s="1"/>
    </row>
    <row r="254" spans="1:6" ht="15.75" customHeight="1">
      <c r="A254" s="1"/>
      <c r="C254" s="1"/>
      <c r="E254" s="1"/>
      <c r="F254" s="1"/>
    </row>
    <row r="255" spans="1:6" ht="15.75" customHeight="1">
      <c r="A255" s="1"/>
      <c r="C255" s="1"/>
      <c r="E255" s="1"/>
      <c r="F255" s="1"/>
    </row>
    <row r="256" spans="1:6" ht="15.75" customHeight="1">
      <c r="A256" s="1"/>
      <c r="C256" s="1"/>
      <c r="E256" s="1"/>
      <c r="F256" s="1"/>
    </row>
    <row r="257" spans="1:6" ht="15.75" customHeight="1">
      <c r="A257" s="1"/>
      <c r="C257" s="1"/>
      <c r="E257" s="1"/>
      <c r="F257" s="1"/>
    </row>
    <row r="258" spans="1:6" ht="15.75" customHeight="1">
      <c r="A258" s="1"/>
      <c r="C258" s="1"/>
      <c r="E258" s="1"/>
      <c r="F258" s="1"/>
    </row>
    <row r="259" spans="1:6" ht="15.75" customHeight="1">
      <c r="A259" s="1"/>
      <c r="C259" s="1"/>
      <c r="E259" s="1"/>
      <c r="F259" s="1"/>
    </row>
    <row r="260" spans="1:6" ht="15.75" customHeight="1">
      <c r="A260" s="1"/>
      <c r="C260" s="1"/>
      <c r="E260" s="1"/>
      <c r="F260" s="1"/>
    </row>
    <row r="261" spans="1:6" ht="15.75" customHeight="1">
      <c r="A261" s="1"/>
      <c r="C261" s="1"/>
      <c r="E261" s="1"/>
      <c r="F261" s="1"/>
    </row>
    <row r="262" spans="1:6" ht="15.75" customHeight="1">
      <c r="A262" s="1"/>
      <c r="C262" s="1"/>
      <c r="E262" s="1"/>
      <c r="F262" s="1"/>
    </row>
    <row r="263" spans="1:6" ht="15.75" customHeight="1">
      <c r="A263" s="1"/>
      <c r="C263" s="1"/>
      <c r="E263" s="1"/>
      <c r="F263" s="1"/>
    </row>
    <row r="264" spans="1:6" ht="15.75" customHeight="1">
      <c r="A264" s="1"/>
      <c r="C264" s="1"/>
      <c r="E264" s="1"/>
      <c r="F264" s="1"/>
    </row>
    <row r="265" spans="1:6" ht="15.75" customHeight="1">
      <c r="A265" s="1"/>
      <c r="C265" s="1"/>
      <c r="E265" s="1"/>
      <c r="F265" s="1"/>
    </row>
    <row r="266" spans="1:6" ht="15.75" customHeight="1">
      <c r="A266" s="1"/>
      <c r="C266" s="1"/>
      <c r="E266" s="1"/>
      <c r="F266" s="1"/>
    </row>
    <row r="267" spans="1:6" ht="15.75" customHeight="1">
      <c r="A267" s="1"/>
      <c r="C267" s="1"/>
      <c r="E267" s="1"/>
      <c r="F267" s="1"/>
    </row>
    <row r="268" spans="1:6" ht="15.75" customHeight="1">
      <c r="A268" s="1"/>
      <c r="C268" s="1"/>
      <c r="E268" s="1"/>
      <c r="F268" s="1"/>
    </row>
    <row r="269" spans="1:6" ht="15.75" customHeight="1">
      <c r="A269" s="1"/>
      <c r="C269" s="1"/>
      <c r="E269" s="1"/>
      <c r="F269" s="1"/>
    </row>
    <row r="270" spans="1:6" ht="15.75" customHeight="1">
      <c r="A270" s="1"/>
      <c r="C270" s="1"/>
      <c r="E270" s="1"/>
      <c r="F270" s="1"/>
    </row>
    <row r="271" spans="1:6" ht="15.75" customHeight="1">
      <c r="A271" s="1"/>
      <c r="C271" s="1"/>
      <c r="E271" s="1"/>
      <c r="F271" s="1"/>
    </row>
    <row r="272" spans="1:6" ht="15.75" customHeight="1">
      <c r="A272" s="1"/>
      <c r="C272" s="1"/>
      <c r="E272" s="1"/>
      <c r="F272" s="1"/>
    </row>
    <row r="273" spans="1:6" ht="15.75" customHeight="1">
      <c r="A273" s="1"/>
      <c r="C273" s="1"/>
      <c r="E273" s="1"/>
      <c r="F273" s="1"/>
    </row>
    <row r="274" spans="1:6" ht="15.75" customHeight="1">
      <c r="A274" s="1"/>
      <c r="C274" s="1"/>
      <c r="E274" s="1"/>
      <c r="F274" s="1"/>
    </row>
    <row r="275" spans="1:6" ht="15.75" customHeight="1">
      <c r="A275" s="1"/>
      <c r="C275" s="1"/>
      <c r="E275" s="1"/>
      <c r="F275" s="1"/>
    </row>
    <row r="276" spans="1:6" ht="15.75" customHeight="1">
      <c r="A276" s="1"/>
      <c r="C276" s="1"/>
      <c r="E276" s="1"/>
      <c r="F276" s="1"/>
    </row>
    <row r="277" spans="1:6" ht="15.75" customHeight="1">
      <c r="A277" s="1"/>
      <c r="C277" s="1"/>
      <c r="E277" s="1"/>
      <c r="F277" s="1"/>
    </row>
    <row r="278" spans="1:6" ht="15.75" customHeight="1">
      <c r="A278" s="1"/>
      <c r="C278" s="1"/>
      <c r="E278" s="1"/>
      <c r="F278" s="1"/>
    </row>
    <row r="279" spans="1:6" ht="15.75" customHeight="1">
      <c r="A279" s="1"/>
      <c r="C279" s="1"/>
      <c r="E279" s="1"/>
      <c r="F279" s="1"/>
    </row>
    <row r="280" spans="1:6" ht="15.75" customHeight="1">
      <c r="A280" s="1"/>
      <c r="C280" s="1"/>
      <c r="E280" s="1"/>
      <c r="F280" s="1"/>
    </row>
    <row r="281" spans="1:6" ht="15.75" customHeight="1">
      <c r="A281" s="1"/>
      <c r="C281" s="1"/>
      <c r="E281" s="1"/>
      <c r="F281" s="1"/>
    </row>
    <row r="282" spans="1:6" ht="15.75" customHeight="1">
      <c r="A282" s="1"/>
      <c r="C282" s="1"/>
      <c r="E282" s="1"/>
      <c r="F282" s="1"/>
    </row>
    <row r="283" spans="1:6" ht="15.75" customHeight="1">
      <c r="A283" s="1"/>
      <c r="C283" s="1"/>
      <c r="E283" s="1"/>
      <c r="F283" s="1"/>
    </row>
    <row r="284" spans="1:6" ht="15.75" customHeight="1">
      <c r="A284" s="1"/>
      <c r="C284" s="1"/>
      <c r="E284" s="1"/>
      <c r="F284" s="1"/>
    </row>
    <row r="285" spans="1:6" ht="15.75" customHeight="1">
      <c r="A285" s="1"/>
      <c r="C285" s="1"/>
      <c r="E285" s="1"/>
      <c r="F285" s="1"/>
    </row>
    <row r="286" spans="1:6" ht="15.75" customHeight="1">
      <c r="A286" s="1"/>
      <c r="C286" s="1"/>
      <c r="E286" s="1"/>
      <c r="F286" s="1"/>
    </row>
    <row r="287" spans="1:6" ht="15.75" customHeight="1">
      <c r="A287" s="1"/>
      <c r="C287" s="1"/>
      <c r="E287" s="1"/>
      <c r="F287" s="1"/>
    </row>
    <row r="288" spans="1:6" ht="15.75" customHeight="1">
      <c r="A288" s="1"/>
      <c r="C288" s="1"/>
      <c r="E288" s="1"/>
      <c r="F288" s="1"/>
    </row>
    <row r="289" spans="1:6" ht="15.75" customHeight="1">
      <c r="A289" s="1"/>
      <c r="C289" s="1"/>
      <c r="E289" s="1"/>
      <c r="F289" s="1"/>
    </row>
    <row r="290" spans="1:6" ht="15.75" customHeight="1">
      <c r="A290" s="1"/>
      <c r="C290" s="1"/>
      <c r="E290" s="1"/>
      <c r="F290" s="1"/>
    </row>
    <row r="291" spans="1:6" ht="15.75" customHeight="1">
      <c r="A291" s="1"/>
      <c r="C291" s="1"/>
      <c r="E291" s="1"/>
      <c r="F291" s="1"/>
    </row>
    <row r="292" spans="1:6" ht="15.75" customHeight="1">
      <c r="A292" s="1"/>
      <c r="C292" s="1"/>
      <c r="E292" s="1"/>
      <c r="F292" s="1"/>
    </row>
    <row r="293" spans="1:6" ht="15.75" customHeight="1">
      <c r="A293" s="1"/>
      <c r="C293" s="1"/>
      <c r="E293" s="1"/>
      <c r="F293" s="1"/>
    </row>
    <row r="294" spans="1:6" ht="15.75" customHeight="1">
      <c r="A294" s="1"/>
      <c r="C294" s="1"/>
      <c r="E294" s="1"/>
      <c r="F294" s="1"/>
    </row>
    <row r="295" spans="1:6" ht="15.75" customHeight="1">
      <c r="A295" s="1"/>
      <c r="C295" s="1"/>
      <c r="E295" s="1"/>
      <c r="F295" s="1"/>
    </row>
    <row r="296" spans="1:6" ht="15.75" customHeight="1">
      <c r="A296" s="1"/>
      <c r="C296" s="1"/>
      <c r="E296" s="1"/>
      <c r="F296" s="1"/>
    </row>
    <row r="297" spans="1:6" ht="15.75" customHeight="1">
      <c r="A297" s="1"/>
      <c r="C297" s="1"/>
      <c r="E297" s="1"/>
      <c r="F297" s="1"/>
    </row>
    <row r="298" spans="1:6" ht="15.75" customHeight="1">
      <c r="A298" s="1"/>
      <c r="C298" s="1"/>
      <c r="E298" s="1"/>
      <c r="F298" s="1"/>
    </row>
    <row r="299" spans="1:6" ht="15.75" customHeight="1">
      <c r="A299" s="1"/>
      <c r="C299" s="1"/>
      <c r="E299" s="1"/>
      <c r="F299" s="1"/>
    </row>
    <row r="300" spans="1:6" ht="15.75" customHeight="1">
      <c r="A300" s="1"/>
      <c r="C300" s="1"/>
      <c r="E300" s="1"/>
      <c r="F300" s="1"/>
    </row>
    <row r="301" spans="1:6" ht="15.75" customHeight="1">
      <c r="A301" s="1"/>
      <c r="C301" s="1"/>
      <c r="E301" s="1"/>
      <c r="F301" s="1"/>
    </row>
    <row r="302" spans="1:6" ht="15.75" customHeight="1">
      <c r="A302" s="1"/>
      <c r="C302" s="1"/>
      <c r="E302" s="1"/>
      <c r="F302" s="1"/>
    </row>
    <row r="303" spans="1:6" ht="15.75" customHeight="1">
      <c r="A303" s="1"/>
      <c r="C303" s="1"/>
      <c r="E303" s="1"/>
      <c r="F303" s="1"/>
    </row>
    <row r="304" spans="1:6" ht="15.75" customHeight="1">
      <c r="A304" s="1"/>
      <c r="C304" s="1"/>
      <c r="E304" s="1"/>
      <c r="F304" s="1"/>
    </row>
    <row r="305" spans="1:6" ht="15.75" customHeight="1">
      <c r="A305" s="1"/>
      <c r="C305" s="1"/>
      <c r="E305" s="1"/>
      <c r="F305" s="1"/>
    </row>
    <row r="306" spans="1:6" ht="15.75" customHeight="1">
      <c r="A306" s="1"/>
      <c r="C306" s="1"/>
      <c r="E306" s="1"/>
      <c r="F306" s="1"/>
    </row>
    <row r="307" spans="1:6" ht="15.75" customHeight="1">
      <c r="A307" s="1"/>
      <c r="C307" s="1"/>
      <c r="E307" s="1"/>
      <c r="F307" s="1"/>
    </row>
    <row r="308" spans="1:6" ht="15.75" customHeight="1">
      <c r="A308" s="1"/>
      <c r="C308" s="1"/>
      <c r="E308" s="1"/>
      <c r="F308" s="1"/>
    </row>
    <row r="309" spans="1:6" ht="15.75" customHeight="1">
      <c r="A309" s="1"/>
      <c r="C309" s="1"/>
      <c r="E309" s="1"/>
      <c r="F309" s="1"/>
    </row>
    <row r="310" spans="1:6" ht="15.75" customHeight="1">
      <c r="A310" s="1"/>
      <c r="C310" s="1"/>
      <c r="E310" s="1"/>
      <c r="F310" s="1"/>
    </row>
    <row r="311" spans="1:6" ht="15.75" customHeight="1">
      <c r="A311" s="1"/>
      <c r="C311" s="1"/>
      <c r="E311" s="1"/>
      <c r="F311" s="1"/>
    </row>
    <row r="312" spans="1:6" ht="15.75" customHeight="1">
      <c r="A312" s="1"/>
      <c r="C312" s="1"/>
      <c r="E312" s="1"/>
      <c r="F312" s="1"/>
    </row>
    <row r="313" spans="1:6" ht="15.75" customHeight="1">
      <c r="A313" s="1"/>
      <c r="C313" s="1"/>
      <c r="E313" s="1"/>
      <c r="F313" s="1"/>
    </row>
    <row r="314" spans="1:6" ht="15.75" customHeight="1">
      <c r="A314" s="1"/>
      <c r="C314" s="1"/>
      <c r="E314" s="1"/>
      <c r="F314" s="1"/>
    </row>
    <row r="315" spans="1:6" ht="15.75" customHeight="1">
      <c r="A315" s="1"/>
      <c r="C315" s="1"/>
      <c r="E315" s="1"/>
      <c r="F315" s="1"/>
    </row>
    <row r="316" spans="1:6" ht="15.75" customHeight="1">
      <c r="A316" s="1"/>
      <c r="C316" s="1"/>
      <c r="E316" s="1"/>
      <c r="F316" s="1"/>
    </row>
    <row r="317" spans="1:6" ht="15.75" customHeight="1">
      <c r="A317" s="1"/>
      <c r="C317" s="1"/>
      <c r="E317" s="1"/>
      <c r="F317" s="1"/>
    </row>
    <row r="318" spans="1:6" ht="15.75" customHeight="1">
      <c r="A318" s="1"/>
      <c r="C318" s="1"/>
      <c r="E318" s="1"/>
      <c r="F318" s="1"/>
    </row>
    <row r="319" spans="1:6" ht="15.75" customHeight="1">
      <c r="A319" s="1"/>
      <c r="C319" s="1"/>
      <c r="E319" s="1"/>
      <c r="F319" s="1"/>
    </row>
    <row r="320" spans="1:6" ht="15.75" customHeight="1">
      <c r="A320" s="1"/>
      <c r="C320" s="1"/>
      <c r="E320" s="1"/>
      <c r="F320" s="1"/>
    </row>
    <row r="321" spans="1:6" ht="15.75" customHeight="1">
      <c r="A321" s="1"/>
      <c r="C321" s="1"/>
      <c r="E321" s="1"/>
      <c r="F321" s="1"/>
    </row>
    <row r="322" spans="1:6" ht="15.75" customHeight="1">
      <c r="A322" s="1"/>
      <c r="C322" s="1"/>
      <c r="E322" s="1"/>
      <c r="F322" s="1"/>
    </row>
    <row r="323" spans="1:6" ht="15.75" customHeight="1">
      <c r="A323" s="1"/>
      <c r="C323" s="1"/>
      <c r="E323" s="1"/>
      <c r="F323" s="1"/>
    </row>
    <row r="324" spans="1:6" ht="15.75" customHeight="1">
      <c r="A324" s="1"/>
      <c r="C324" s="1"/>
      <c r="E324" s="1"/>
      <c r="F324" s="1"/>
    </row>
    <row r="325" spans="1:6" ht="15.75" customHeight="1">
      <c r="A325" s="1"/>
      <c r="C325" s="1"/>
      <c r="E325" s="1"/>
      <c r="F325" s="1"/>
    </row>
    <row r="326" spans="1:6" ht="15.75" customHeight="1">
      <c r="A326" s="1"/>
      <c r="C326" s="1"/>
      <c r="E326" s="1"/>
      <c r="F326" s="1"/>
    </row>
    <row r="327" spans="1:6" ht="15.75" customHeight="1">
      <c r="A327" s="1"/>
      <c r="C327" s="1"/>
      <c r="E327" s="1"/>
      <c r="F327" s="1"/>
    </row>
    <row r="328" spans="1:6" ht="15.75" customHeight="1">
      <c r="A328" s="1"/>
      <c r="C328" s="1"/>
      <c r="E328" s="1"/>
      <c r="F328" s="1"/>
    </row>
    <row r="329" spans="1:6" ht="15.75" customHeight="1">
      <c r="A329" s="1"/>
      <c r="C329" s="1"/>
      <c r="E329" s="1"/>
      <c r="F329" s="1"/>
    </row>
    <row r="330" spans="1:6" ht="15.75" customHeight="1">
      <c r="A330" s="1"/>
      <c r="C330" s="1"/>
      <c r="E330" s="1"/>
      <c r="F330" s="1"/>
    </row>
    <row r="331" spans="1:6" ht="15.75" customHeight="1">
      <c r="A331" s="1"/>
      <c r="C331" s="1"/>
      <c r="E331" s="1"/>
      <c r="F331" s="1"/>
    </row>
    <row r="332" spans="1:6" ht="15.75" customHeight="1">
      <c r="A332" s="1"/>
      <c r="C332" s="1"/>
      <c r="E332" s="1"/>
      <c r="F332" s="1"/>
    </row>
    <row r="333" spans="1:6" ht="15.75" customHeight="1">
      <c r="A333" s="1"/>
      <c r="C333" s="1"/>
      <c r="E333" s="1"/>
      <c r="F333" s="1"/>
    </row>
    <row r="334" spans="1:6" ht="15.75" customHeight="1">
      <c r="A334" s="1"/>
      <c r="C334" s="1"/>
      <c r="E334" s="1"/>
      <c r="F334" s="1"/>
    </row>
    <row r="335" spans="1:6" ht="15.75" customHeight="1">
      <c r="A335" s="1"/>
      <c r="C335" s="1"/>
      <c r="E335" s="1"/>
      <c r="F335" s="1"/>
    </row>
    <row r="336" spans="1:6" ht="15.75" customHeight="1">
      <c r="A336" s="1"/>
      <c r="C336" s="1"/>
      <c r="E336" s="1"/>
      <c r="F336" s="1"/>
    </row>
    <row r="337" spans="1:6" ht="15.75" customHeight="1">
      <c r="A337" s="1"/>
      <c r="C337" s="1"/>
      <c r="E337" s="1"/>
      <c r="F337" s="1"/>
    </row>
    <row r="338" spans="1:6" ht="15.75" customHeight="1">
      <c r="A338" s="1"/>
      <c r="C338" s="1"/>
      <c r="E338" s="1"/>
      <c r="F338" s="1"/>
    </row>
    <row r="339" spans="1:6" ht="15.75" customHeight="1">
      <c r="A339" s="1"/>
      <c r="C339" s="1"/>
      <c r="E339" s="1"/>
      <c r="F339" s="1"/>
    </row>
    <row r="340" spans="1:6" ht="15.75" customHeight="1">
      <c r="A340" s="1"/>
      <c r="C340" s="1"/>
      <c r="E340" s="1"/>
      <c r="F340" s="1"/>
    </row>
    <row r="341" spans="1:6" ht="15.75" customHeight="1">
      <c r="A341" s="1"/>
      <c r="C341" s="1"/>
      <c r="E341" s="1"/>
      <c r="F341" s="1"/>
    </row>
    <row r="342" spans="1:6" ht="15.75" customHeight="1">
      <c r="A342" s="1"/>
      <c r="C342" s="1"/>
      <c r="E342" s="1"/>
      <c r="F342" s="1"/>
    </row>
    <row r="343" spans="1:6" ht="15.75" customHeight="1">
      <c r="A343" s="1"/>
      <c r="C343" s="1"/>
      <c r="E343" s="1"/>
      <c r="F343" s="1"/>
    </row>
    <row r="344" spans="1:6" ht="15.75" customHeight="1">
      <c r="A344" s="1"/>
      <c r="C344" s="1"/>
      <c r="E344" s="1"/>
      <c r="F344" s="1"/>
    </row>
    <row r="345" spans="1:6" ht="15.75" customHeight="1">
      <c r="A345" s="1"/>
      <c r="C345" s="1"/>
      <c r="E345" s="1"/>
      <c r="F345" s="1"/>
    </row>
    <row r="346" spans="1:6" ht="15.75" customHeight="1">
      <c r="A346" s="1"/>
      <c r="C346" s="1"/>
      <c r="E346" s="1"/>
      <c r="F346" s="1"/>
    </row>
    <row r="347" spans="1:6" ht="15.75" customHeight="1">
      <c r="A347" s="1"/>
      <c r="C347" s="1"/>
      <c r="E347" s="1"/>
      <c r="F347" s="1"/>
    </row>
    <row r="348" spans="1:6" ht="15.75" customHeight="1">
      <c r="A348" s="1"/>
      <c r="C348" s="1"/>
      <c r="E348" s="1"/>
      <c r="F348" s="1"/>
    </row>
    <row r="349" spans="1:6" ht="15.75" customHeight="1">
      <c r="A349" s="1"/>
      <c r="C349" s="1"/>
      <c r="E349" s="1"/>
      <c r="F349" s="1"/>
    </row>
    <row r="350" spans="1:6" ht="15.75" customHeight="1">
      <c r="A350" s="1"/>
      <c r="C350" s="1"/>
      <c r="E350" s="1"/>
      <c r="F350" s="1"/>
    </row>
    <row r="351" spans="1:6" ht="15.75" customHeight="1">
      <c r="A351" s="1"/>
      <c r="C351" s="1"/>
      <c r="E351" s="1"/>
      <c r="F351" s="1"/>
    </row>
    <row r="352" spans="1:6" ht="15.75" customHeight="1">
      <c r="A352" s="1"/>
      <c r="C352" s="1"/>
      <c r="E352" s="1"/>
      <c r="F352" s="1"/>
    </row>
    <row r="353" spans="1:6" ht="15.75" customHeight="1">
      <c r="A353" s="1"/>
      <c r="C353" s="1"/>
      <c r="E353" s="1"/>
      <c r="F353" s="1"/>
    </row>
    <row r="354" spans="1:6" ht="15.75" customHeight="1">
      <c r="A354" s="1"/>
      <c r="C354" s="1"/>
      <c r="E354" s="1"/>
      <c r="F354" s="1"/>
    </row>
    <row r="355" spans="1:6" ht="15.75" customHeight="1">
      <c r="A355" s="1"/>
      <c r="C355" s="1"/>
      <c r="E355" s="1"/>
      <c r="F355" s="1"/>
    </row>
    <row r="356" spans="1:6" ht="15.75" customHeight="1">
      <c r="A356" s="1"/>
      <c r="C356" s="1"/>
      <c r="E356" s="1"/>
      <c r="F356" s="1"/>
    </row>
    <row r="357" spans="1:6" ht="15.75" customHeight="1">
      <c r="A357" s="1"/>
      <c r="C357" s="1"/>
      <c r="E357" s="1"/>
      <c r="F357" s="1"/>
    </row>
    <row r="358" spans="1:6" ht="15.75" customHeight="1">
      <c r="A358" s="1"/>
      <c r="C358" s="1"/>
      <c r="E358" s="1"/>
      <c r="F358" s="1"/>
    </row>
    <row r="359" spans="1:6" ht="15.75" customHeight="1">
      <c r="A359" s="1"/>
      <c r="C359" s="1"/>
      <c r="E359" s="1"/>
      <c r="F359" s="1"/>
    </row>
    <row r="360" spans="1:6" ht="15.75" customHeight="1">
      <c r="A360" s="1"/>
      <c r="C360" s="1"/>
      <c r="E360" s="1"/>
      <c r="F360" s="1"/>
    </row>
    <row r="361" spans="1:6" ht="15.75" customHeight="1">
      <c r="A361" s="1"/>
      <c r="C361" s="1"/>
      <c r="E361" s="1"/>
      <c r="F361" s="1"/>
    </row>
    <row r="362" spans="1:6" ht="15.75" customHeight="1">
      <c r="A362" s="1"/>
      <c r="C362" s="1"/>
      <c r="E362" s="1"/>
      <c r="F362" s="1"/>
    </row>
    <row r="363" spans="1:6" ht="15.75" customHeight="1">
      <c r="A363" s="1"/>
      <c r="C363" s="1"/>
      <c r="E363" s="1"/>
      <c r="F363" s="1"/>
    </row>
    <row r="364" spans="1:6" ht="15.75" customHeight="1">
      <c r="A364" s="1"/>
      <c r="C364" s="1"/>
      <c r="E364" s="1"/>
      <c r="F364" s="1"/>
    </row>
    <row r="365" spans="1:6" ht="15.75" customHeight="1">
      <c r="A365" s="1"/>
      <c r="C365" s="1"/>
      <c r="E365" s="1"/>
      <c r="F365" s="1"/>
    </row>
    <row r="366" spans="1:6" ht="15.75" customHeight="1">
      <c r="A366" s="1"/>
      <c r="C366" s="1"/>
      <c r="E366" s="1"/>
      <c r="F366" s="1"/>
    </row>
    <row r="367" spans="1:6" ht="15.75" customHeight="1">
      <c r="A367" s="1"/>
      <c r="C367" s="1"/>
      <c r="E367" s="1"/>
      <c r="F367" s="1"/>
    </row>
    <row r="368" spans="1:6" ht="15.75" customHeight="1">
      <c r="A368" s="1"/>
      <c r="C368" s="1"/>
      <c r="E368" s="1"/>
      <c r="F368" s="1"/>
    </row>
    <row r="369" spans="1:6" ht="15.75" customHeight="1">
      <c r="A369" s="1"/>
      <c r="C369" s="1"/>
      <c r="E369" s="1"/>
      <c r="F369" s="1"/>
    </row>
    <row r="370" spans="1:6" ht="15.75" customHeight="1">
      <c r="A370" s="1"/>
      <c r="C370" s="1"/>
      <c r="E370" s="1"/>
      <c r="F370" s="1"/>
    </row>
    <row r="371" spans="1:6" ht="15.75" customHeight="1">
      <c r="A371" s="1"/>
      <c r="C371" s="1"/>
      <c r="E371" s="1"/>
      <c r="F371" s="1"/>
    </row>
    <row r="372" spans="1:6" ht="15.75" customHeight="1">
      <c r="A372" s="1"/>
      <c r="C372" s="1"/>
      <c r="E372" s="1"/>
      <c r="F372" s="1"/>
    </row>
    <row r="373" spans="1:6" ht="15.75" customHeight="1">
      <c r="A373" s="1"/>
      <c r="C373" s="1"/>
      <c r="E373" s="1"/>
      <c r="F373" s="1"/>
    </row>
    <row r="374" spans="1:6" ht="15.75" customHeight="1">
      <c r="A374" s="1"/>
      <c r="C374" s="1"/>
      <c r="E374" s="1"/>
      <c r="F374" s="1"/>
    </row>
    <row r="375" spans="1:6" ht="15.75" customHeight="1">
      <c r="A375" s="1"/>
      <c r="C375" s="1"/>
      <c r="E375" s="1"/>
      <c r="F375" s="1"/>
    </row>
    <row r="376" spans="1:6" ht="15.75" customHeight="1">
      <c r="A376" s="1"/>
      <c r="C376" s="1"/>
      <c r="E376" s="1"/>
      <c r="F376" s="1"/>
    </row>
    <row r="377" spans="1:6" ht="15.75" customHeight="1">
      <c r="A377" s="1"/>
      <c r="C377" s="1"/>
      <c r="E377" s="1"/>
      <c r="F377" s="1"/>
    </row>
    <row r="378" spans="1:6" ht="15.75" customHeight="1">
      <c r="A378" s="1"/>
      <c r="C378" s="1"/>
      <c r="E378" s="1"/>
      <c r="F378" s="1"/>
    </row>
    <row r="379" spans="1:6" ht="15.75" customHeight="1">
      <c r="A379" s="1"/>
      <c r="C379" s="1"/>
      <c r="E379" s="1"/>
      <c r="F379" s="1"/>
    </row>
    <row r="380" spans="1:6" ht="15.75" customHeight="1">
      <c r="A380" s="1"/>
      <c r="C380" s="1"/>
      <c r="E380" s="1"/>
      <c r="F380" s="1"/>
    </row>
    <row r="381" spans="1:6" ht="15.75" customHeight="1">
      <c r="A381" s="1"/>
      <c r="C381" s="1"/>
      <c r="E381" s="1"/>
      <c r="F381" s="1"/>
    </row>
    <row r="382" spans="1:6" ht="15.75" customHeight="1">
      <c r="A382" s="1"/>
      <c r="C382" s="1"/>
      <c r="E382" s="1"/>
      <c r="F382" s="1"/>
    </row>
    <row r="383" spans="1:6" ht="15.75" customHeight="1">
      <c r="A383" s="1"/>
      <c r="C383" s="1"/>
      <c r="E383" s="1"/>
      <c r="F383" s="1"/>
    </row>
    <row r="384" spans="1:6" ht="15.75" customHeight="1">
      <c r="A384" s="1"/>
      <c r="C384" s="1"/>
      <c r="E384" s="1"/>
      <c r="F384" s="1"/>
    </row>
    <row r="385" spans="1:6" ht="15.75" customHeight="1">
      <c r="A385" s="1"/>
      <c r="C385" s="1"/>
      <c r="E385" s="1"/>
      <c r="F385" s="1"/>
    </row>
    <row r="386" spans="1:6" ht="15.75" customHeight="1">
      <c r="A386" s="1"/>
      <c r="C386" s="1"/>
      <c r="E386" s="1"/>
      <c r="F386" s="1"/>
    </row>
    <row r="387" spans="1:6" ht="15.75" customHeight="1">
      <c r="A387" s="1"/>
      <c r="C387" s="1"/>
      <c r="E387" s="1"/>
      <c r="F387" s="1"/>
    </row>
    <row r="388" spans="1:6" ht="15.75" customHeight="1">
      <c r="A388" s="1"/>
      <c r="C388" s="1"/>
      <c r="E388" s="1"/>
      <c r="F388" s="1"/>
    </row>
    <row r="389" spans="1:6" ht="15.75" customHeight="1">
      <c r="A389" s="1"/>
      <c r="C389" s="1"/>
      <c r="E389" s="1"/>
      <c r="F389" s="1"/>
    </row>
    <row r="390" spans="1:6" ht="15.75" customHeight="1">
      <c r="A390" s="1"/>
      <c r="C390" s="1"/>
      <c r="E390" s="1"/>
      <c r="F390" s="1"/>
    </row>
    <row r="391" spans="1:6" ht="15.75" customHeight="1">
      <c r="A391" s="1"/>
      <c r="C391" s="1"/>
      <c r="E391" s="1"/>
      <c r="F391" s="1"/>
    </row>
    <row r="392" spans="1:6" ht="15.75" customHeight="1">
      <c r="A392" s="1"/>
      <c r="C392" s="1"/>
      <c r="E392" s="1"/>
      <c r="F392" s="1"/>
    </row>
    <row r="393" spans="1:6" ht="15.75" customHeight="1">
      <c r="A393" s="1"/>
      <c r="C393" s="1"/>
      <c r="E393" s="1"/>
      <c r="F393" s="1"/>
    </row>
    <row r="394" spans="1:6" ht="15.75" customHeight="1">
      <c r="A394" s="1"/>
      <c r="C394" s="1"/>
      <c r="E394" s="1"/>
      <c r="F394" s="1"/>
    </row>
    <row r="395" spans="1:6" ht="15.75" customHeight="1">
      <c r="A395" s="1"/>
      <c r="C395" s="1"/>
      <c r="E395" s="1"/>
      <c r="F395" s="1"/>
    </row>
    <row r="396" spans="1:6" ht="15.75" customHeight="1">
      <c r="A396" s="1"/>
      <c r="C396" s="1"/>
      <c r="E396" s="1"/>
      <c r="F396" s="1"/>
    </row>
    <row r="397" spans="1:6" ht="15.75" customHeight="1">
      <c r="A397" s="1"/>
      <c r="C397" s="1"/>
      <c r="E397" s="1"/>
      <c r="F397" s="1"/>
    </row>
    <row r="398" spans="1:6" ht="15.75" customHeight="1">
      <c r="A398" s="1"/>
      <c r="C398" s="1"/>
      <c r="E398" s="1"/>
      <c r="F398" s="1"/>
    </row>
    <row r="399" spans="1:6" ht="15.75" customHeight="1">
      <c r="A399" s="1"/>
      <c r="C399" s="1"/>
      <c r="E399" s="1"/>
      <c r="F399" s="1"/>
    </row>
    <row r="400" spans="1:6" ht="15.75" customHeight="1">
      <c r="A400" s="1"/>
      <c r="C400" s="1"/>
      <c r="E400" s="1"/>
      <c r="F400" s="1"/>
    </row>
    <row r="401" spans="1:6" ht="15.75" customHeight="1">
      <c r="A401" s="1"/>
      <c r="C401" s="1"/>
      <c r="E401" s="1"/>
      <c r="F401" s="1"/>
    </row>
    <row r="402" spans="1:6" ht="15.75" customHeight="1">
      <c r="A402" s="1"/>
      <c r="C402" s="1"/>
      <c r="E402" s="1"/>
      <c r="F402" s="1"/>
    </row>
    <row r="403" spans="1:6" ht="15.75" customHeight="1">
      <c r="A403" s="1"/>
      <c r="C403" s="1"/>
      <c r="E403" s="1"/>
      <c r="F403" s="1"/>
    </row>
    <row r="404" spans="1:6" ht="15.75" customHeight="1">
      <c r="A404" s="1"/>
      <c r="C404" s="1"/>
      <c r="E404" s="1"/>
      <c r="F404" s="1"/>
    </row>
    <row r="405" spans="1:6" ht="15.75" customHeight="1">
      <c r="A405" s="1"/>
      <c r="C405" s="1"/>
      <c r="E405" s="1"/>
      <c r="F405" s="1"/>
    </row>
    <row r="406" spans="1:6" ht="15.75" customHeight="1">
      <c r="A406" s="1"/>
      <c r="C406" s="1"/>
      <c r="E406" s="1"/>
      <c r="F406" s="1"/>
    </row>
    <row r="407" spans="1:6" ht="15.75" customHeight="1">
      <c r="A407" s="1"/>
      <c r="C407" s="1"/>
      <c r="E407" s="1"/>
      <c r="F407" s="1"/>
    </row>
    <row r="408" spans="1:6" ht="15.75" customHeight="1">
      <c r="A408" s="1"/>
      <c r="C408" s="1"/>
      <c r="E408" s="1"/>
      <c r="F408" s="1"/>
    </row>
    <row r="409" spans="1:6" ht="15.75" customHeight="1">
      <c r="A409" s="1"/>
      <c r="C409" s="1"/>
      <c r="E409" s="1"/>
      <c r="F409" s="1"/>
    </row>
    <row r="410" spans="1:6" ht="15.75" customHeight="1">
      <c r="A410" s="1"/>
      <c r="C410" s="1"/>
      <c r="E410" s="1"/>
      <c r="F410" s="1"/>
    </row>
    <row r="411" spans="1:6" ht="15.75" customHeight="1">
      <c r="A411" s="1"/>
      <c r="C411" s="1"/>
      <c r="E411" s="1"/>
      <c r="F411" s="1"/>
    </row>
    <row r="412" spans="1:6" ht="15.75" customHeight="1">
      <c r="A412" s="1"/>
      <c r="C412" s="1"/>
      <c r="E412" s="1"/>
      <c r="F412" s="1"/>
    </row>
    <row r="413" spans="1:6" ht="15.75" customHeight="1">
      <c r="A413" s="1"/>
      <c r="C413" s="1"/>
      <c r="E413" s="1"/>
      <c r="F413" s="1"/>
    </row>
    <row r="414" spans="1:6" ht="15.75" customHeight="1">
      <c r="A414" s="1"/>
      <c r="C414" s="1"/>
      <c r="E414" s="1"/>
      <c r="F414" s="1"/>
    </row>
    <row r="415" spans="1:6" ht="15.75" customHeight="1">
      <c r="A415" s="1"/>
      <c r="C415" s="1"/>
      <c r="E415" s="1"/>
      <c r="F415" s="1"/>
    </row>
    <row r="416" spans="1:6" ht="15.75" customHeight="1">
      <c r="A416" s="1"/>
      <c r="C416" s="1"/>
      <c r="E416" s="1"/>
      <c r="F416" s="1"/>
    </row>
    <row r="417" spans="1:6" ht="15.75" customHeight="1">
      <c r="A417" s="1"/>
      <c r="C417" s="1"/>
      <c r="E417" s="1"/>
      <c r="F417" s="1"/>
    </row>
    <row r="418" spans="1:6" ht="15.75" customHeight="1">
      <c r="A418" s="1"/>
      <c r="C418" s="1"/>
      <c r="E418" s="1"/>
      <c r="F418" s="1"/>
    </row>
    <row r="419" spans="1:6" ht="15.75" customHeight="1">
      <c r="A419" s="1"/>
      <c r="C419" s="1"/>
      <c r="E419" s="1"/>
      <c r="F419" s="1"/>
    </row>
    <row r="420" spans="1:6" ht="15.75" customHeight="1">
      <c r="A420" s="1"/>
      <c r="C420" s="1"/>
      <c r="E420" s="1"/>
      <c r="F420" s="1"/>
    </row>
    <row r="421" spans="1:6" ht="15.75" customHeight="1">
      <c r="A421" s="1"/>
      <c r="C421" s="1"/>
      <c r="E421" s="1"/>
      <c r="F421" s="1"/>
    </row>
    <row r="422" spans="1:6" ht="15.75" customHeight="1">
      <c r="A422" s="1"/>
      <c r="C422" s="1"/>
      <c r="E422" s="1"/>
      <c r="F422" s="1"/>
    </row>
    <row r="423" spans="1:6" ht="15.75" customHeight="1">
      <c r="A423" s="1"/>
      <c r="C423" s="1"/>
      <c r="E423" s="1"/>
      <c r="F423" s="1"/>
    </row>
    <row r="424" spans="1:6" ht="15.75" customHeight="1">
      <c r="A424" s="1"/>
      <c r="C424" s="1"/>
      <c r="E424" s="1"/>
      <c r="F424" s="1"/>
    </row>
    <row r="425" spans="1:6" ht="15.75" customHeight="1">
      <c r="A425" s="1"/>
      <c r="C425" s="1"/>
      <c r="E425" s="1"/>
      <c r="F425" s="1"/>
    </row>
    <row r="426" spans="1:6" ht="15.75" customHeight="1">
      <c r="A426" s="1"/>
      <c r="C426" s="1"/>
      <c r="E426" s="1"/>
      <c r="F426" s="1"/>
    </row>
    <row r="427" spans="1:6" ht="15.75" customHeight="1">
      <c r="A427" s="1"/>
      <c r="C427" s="1"/>
      <c r="E427" s="1"/>
      <c r="F427" s="1"/>
    </row>
    <row r="428" spans="1:6" ht="15.75" customHeight="1">
      <c r="A428" s="1"/>
      <c r="C428" s="1"/>
      <c r="E428" s="1"/>
      <c r="F428" s="1"/>
    </row>
    <row r="429" spans="1:6" ht="15.75" customHeight="1">
      <c r="A429" s="1"/>
      <c r="C429" s="1"/>
      <c r="E429" s="1"/>
      <c r="F429" s="1"/>
    </row>
    <row r="430" spans="1:6" ht="15.75" customHeight="1">
      <c r="A430" s="1"/>
      <c r="C430" s="1"/>
      <c r="E430" s="1"/>
      <c r="F430" s="1"/>
    </row>
    <row r="431" spans="1:6" ht="15.75" customHeight="1">
      <c r="A431" s="1"/>
      <c r="C431" s="1"/>
      <c r="E431" s="1"/>
      <c r="F431" s="1"/>
    </row>
    <row r="432" spans="1:6" ht="15.75" customHeight="1">
      <c r="A432" s="1"/>
      <c r="C432" s="1"/>
      <c r="E432" s="1"/>
      <c r="F432" s="1"/>
    </row>
    <row r="433" spans="1:6" ht="15.75" customHeight="1">
      <c r="A433" s="1"/>
      <c r="C433" s="1"/>
      <c r="E433" s="1"/>
      <c r="F433" s="1"/>
    </row>
    <row r="434" spans="1:6" ht="15.75" customHeight="1">
      <c r="A434" s="1"/>
      <c r="C434" s="1"/>
      <c r="E434" s="1"/>
      <c r="F434" s="1"/>
    </row>
    <row r="435" spans="1:6" ht="15.75" customHeight="1">
      <c r="A435" s="1"/>
      <c r="C435" s="1"/>
      <c r="E435" s="1"/>
      <c r="F435" s="1"/>
    </row>
    <row r="436" spans="1:6" ht="15.75" customHeight="1">
      <c r="A436" s="1"/>
      <c r="C436" s="1"/>
      <c r="E436" s="1"/>
      <c r="F436" s="1"/>
    </row>
    <row r="437" spans="1:6" ht="15.75" customHeight="1">
      <c r="A437" s="1"/>
      <c r="C437" s="1"/>
      <c r="E437" s="1"/>
      <c r="F437" s="1"/>
    </row>
    <row r="438" spans="1:6" ht="15.75" customHeight="1">
      <c r="A438" s="1"/>
      <c r="C438" s="1"/>
      <c r="E438" s="1"/>
      <c r="F438" s="1"/>
    </row>
    <row r="439" spans="1:6" ht="15.75" customHeight="1">
      <c r="A439" s="1"/>
      <c r="C439" s="1"/>
      <c r="E439" s="1"/>
      <c r="F439" s="1"/>
    </row>
    <row r="440" spans="1:6" ht="15.75" customHeight="1">
      <c r="A440" s="1"/>
      <c r="C440" s="1"/>
      <c r="E440" s="1"/>
      <c r="F440" s="1"/>
    </row>
    <row r="441" spans="1:6" ht="15.75" customHeight="1">
      <c r="A441" s="1"/>
      <c r="C441" s="1"/>
      <c r="E441" s="1"/>
      <c r="F441" s="1"/>
    </row>
    <row r="442" spans="1:6" ht="15.75" customHeight="1">
      <c r="A442" s="1"/>
      <c r="C442" s="1"/>
      <c r="E442" s="1"/>
      <c r="F442" s="1"/>
    </row>
    <row r="443" spans="1:6" ht="15.75" customHeight="1">
      <c r="A443" s="1"/>
      <c r="C443" s="1"/>
      <c r="E443" s="1"/>
      <c r="F443" s="1"/>
    </row>
    <row r="444" spans="1:6" ht="15.75" customHeight="1">
      <c r="A444" s="1"/>
      <c r="C444" s="1"/>
      <c r="E444" s="1"/>
      <c r="F444" s="1"/>
    </row>
    <row r="445" spans="1:6" ht="15.75" customHeight="1">
      <c r="A445" s="1"/>
      <c r="C445" s="1"/>
      <c r="E445" s="1"/>
      <c r="F445" s="1"/>
    </row>
    <row r="446" spans="1:6" ht="15.75" customHeight="1">
      <c r="A446" s="1"/>
      <c r="C446" s="1"/>
      <c r="E446" s="1"/>
      <c r="F446" s="1"/>
    </row>
    <row r="447" spans="1:6" ht="15.75" customHeight="1">
      <c r="A447" s="1"/>
      <c r="C447" s="1"/>
      <c r="E447" s="1"/>
      <c r="F447" s="1"/>
    </row>
    <row r="448" spans="1:6" ht="15.75" customHeight="1">
      <c r="A448" s="1"/>
      <c r="C448" s="1"/>
      <c r="E448" s="1"/>
      <c r="F448" s="1"/>
    </row>
    <row r="449" spans="1:6" ht="15.75" customHeight="1">
      <c r="A449" s="1"/>
      <c r="C449" s="1"/>
      <c r="E449" s="1"/>
      <c r="F449" s="1"/>
    </row>
    <row r="450" spans="1:6" ht="15.75" customHeight="1">
      <c r="A450" s="1"/>
      <c r="C450" s="1"/>
      <c r="E450" s="1"/>
      <c r="F450" s="1"/>
    </row>
    <row r="451" spans="1:6" ht="15.75" customHeight="1">
      <c r="A451" s="1"/>
      <c r="C451" s="1"/>
      <c r="E451" s="1"/>
      <c r="F451" s="1"/>
    </row>
    <row r="452" spans="1:6" ht="15.75" customHeight="1">
      <c r="A452" s="1"/>
      <c r="C452" s="1"/>
      <c r="E452" s="1"/>
      <c r="F452" s="1"/>
    </row>
    <row r="453" spans="1:6" ht="15.75" customHeight="1">
      <c r="A453" s="1"/>
      <c r="C453" s="1"/>
      <c r="E453" s="1"/>
      <c r="F453" s="1"/>
    </row>
    <row r="454" spans="1:6" ht="15.75" customHeight="1">
      <c r="A454" s="1"/>
      <c r="C454" s="1"/>
      <c r="E454" s="1"/>
      <c r="F454" s="1"/>
    </row>
    <row r="455" spans="1:6" ht="15.75" customHeight="1">
      <c r="A455" s="1"/>
      <c r="C455" s="1"/>
      <c r="E455" s="1"/>
      <c r="F455" s="1"/>
    </row>
    <row r="456" spans="1:6" ht="15.75" customHeight="1">
      <c r="A456" s="1"/>
      <c r="C456" s="1"/>
      <c r="E456" s="1"/>
      <c r="F456" s="1"/>
    </row>
    <row r="457" spans="1:6" ht="15.75" customHeight="1">
      <c r="A457" s="1"/>
      <c r="C457" s="1"/>
      <c r="E457" s="1"/>
      <c r="F457" s="1"/>
    </row>
    <row r="458" spans="1:6" ht="15.75" customHeight="1">
      <c r="A458" s="1"/>
      <c r="C458" s="1"/>
      <c r="E458" s="1"/>
      <c r="F458" s="1"/>
    </row>
    <row r="459" spans="1:6" ht="15.75" customHeight="1">
      <c r="A459" s="1"/>
      <c r="C459" s="1"/>
      <c r="E459" s="1"/>
      <c r="F459" s="1"/>
    </row>
    <row r="460" spans="1:6" ht="15.75" customHeight="1">
      <c r="A460" s="1"/>
      <c r="C460" s="1"/>
      <c r="E460" s="1"/>
      <c r="F460" s="1"/>
    </row>
    <row r="461" spans="1:6" ht="15.75" customHeight="1">
      <c r="A461" s="1"/>
      <c r="C461" s="1"/>
      <c r="E461" s="1"/>
      <c r="F461" s="1"/>
    </row>
    <row r="462" spans="1:6" ht="15.75" customHeight="1">
      <c r="A462" s="1"/>
      <c r="C462" s="1"/>
      <c r="E462" s="1"/>
      <c r="F462" s="1"/>
    </row>
    <row r="463" spans="1:6" ht="15.75" customHeight="1">
      <c r="A463" s="1"/>
      <c r="C463" s="1"/>
      <c r="E463" s="1"/>
      <c r="F463" s="1"/>
    </row>
    <row r="464" spans="1:6" ht="15.75" customHeight="1">
      <c r="A464" s="1"/>
      <c r="C464" s="1"/>
      <c r="E464" s="1"/>
      <c r="F464" s="1"/>
    </row>
    <row r="465" spans="1:6" ht="15.75" customHeight="1">
      <c r="A465" s="1"/>
      <c r="C465" s="1"/>
      <c r="E465" s="1"/>
      <c r="F465" s="1"/>
    </row>
    <row r="466" spans="1:6" ht="15.75" customHeight="1">
      <c r="A466" s="1"/>
      <c r="C466" s="1"/>
      <c r="E466" s="1"/>
      <c r="F466" s="1"/>
    </row>
    <row r="467" spans="1:6" ht="15.75" customHeight="1">
      <c r="A467" s="1"/>
      <c r="C467" s="1"/>
      <c r="E467" s="1"/>
      <c r="F467" s="1"/>
    </row>
    <row r="468" spans="1:6" ht="15.75" customHeight="1">
      <c r="A468" s="1"/>
      <c r="C468" s="1"/>
      <c r="E468" s="1"/>
      <c r="F468" s="1"/>
    </row>
    <row r="469" spans="1:6" ht="15.75" customHeight="1">
      <c r="A469" s="1"/>
      <c r="C469" s="1"/>
      <c r="E469" s="1"/>
      <c r="F469" s="1"/>
    </row>
    <row r="470" spans="1:6" ht="15.75" customHeight="1">
      <c r="A470" s="1"/>
      <c r="C470" s="1"/>
      <c r="E470" s="1"/>
      <c r="F470" s="1"/>
    </row>
    <row r="471" spans="1:6" ht="15.75" customHeight="1">
      <c r="A471" s="1"/>
      <c r="C471" s="1"/>
      <c r="E471" s="1"/>
      <c r="F471" s="1"/>
    </row>
    <row r="472" spans="1:6" ht="15.75" customHeight="1">
      <c r="A472" s="1"/>
      <c r="C472" s="1"/>
      <c r="E472" s="1"/>
      <c r="F472" s="1"/>
    </row>
    <row r="473" spans="1:6" ht="15.75" customHeight="1">
      <c r="A473" s="1"/>
      <c r="C473" s="1"/>
      <c r="E473" s="1"/>
      <c r="F473" s="1"/>
    </row>
    <row r="474" spans="1:6" ht="15.75" customHeight="1">
      <c r="A474" s="1"/>
      <c r="C474" s="1"/>
      <c r="E474" s="1"/>
      <c r="F474" s="1"/>
    </row>
    <row r="475" spans="1:6" ht="15.75" customHeight="1">
      <c r="A475" s="1"/>
      <c r="C475" s="1"/>
      <c r="E475" s="1"/>
      <c r="F475" s="1"/>
    </row>
    <row r="476" spans="1:6" ht="15.75" customHeight="1">
      <c r="A476" s="1"/>
      <c r="C476" s="1"/>
      <c r="E476" s="1"/>
      <c r="F476" s="1"/>
    </row>
    <row r="477" spans="1:6" ht="15.75" customHeight="1">
      <c r="A477" s="1"/>
      <c r="C477" s="1"/>
      <c r="E477" s="1"/>
      <c r="F477" s="1"/>
    </row>
    <row r="478" spans="1:6" ht="15.75" customHeight="1">
      <c r="A478" s="1"/>
      <c r="C478" s="1"/>
      <c r="E478" s="1"/>
      <c r="F478" s="1"/>
    </row>
    <row r="479" spans="1:6" ht="15.75" customHeight="1">
      <c r="A479" s="1"/>
      <c r="C479" s="1"/>
      <c r="E479" s="1"/>
      <c r="F479" s="1"/>
    </row>
    <row r="480" spans="1:6" ht="15.75" customHeight="1">
      <c r="A480" s="1"/>
      <c r="C480" s="1"/>
      <c r="E480" s="1"/>
      <c r="F480" s="1"/>
    </row>
    <row r="481" spans="1:6" ht="15.75" customHeight="1">
      <c r="A481" s="1"/>
      <c r="C481" s="1"/>
      <c r="E481" s="1"/>
      <c r="F481" s="1"/>
    </row>
    <row r="482" spans="1:6" ht="15.75" customHeight="1">
      <c r="A482" s="1"/>
      <c r="C482" s="1"/>
      <c r="E482" s="1"/>
      <c r="F482" s="1"/>
    </row>
    <row r="483" spans="1:6" ht="15.75" customHeight="1">
      <c r="A483" s="1"/>
      <c r="C483" s="1"/>
      <c r="E483" s="1"/>
      <c r="F483" s="1"/>
    </row>
    <row r="484" spans="1:6" ht="15.75" customHeight="1">
      <c r="A484" s="1"/>
      <c r="C484" s="1"/>
      <c r="E484" s="1"/>
      <c r="F484" s="1"/>
    </row>
    <row r="485" spans="1:6" ht="15.75" customHeight="1">
      <c r="A485" s="1"/>
      <c r="C485" s="1"/>
      <c r="E485" s="1"/>
      <c r="F485" s="1"/>
    </row>
    <row r="486" spans="1:6" ht="15.75" customHeight="1">
      <c r="A486" s="1"/>
      <c r="C486" s="1"/>
      <c r="E486" s="1"/>
      <c r="F486" s="1"/>
    </row>
    <row r="487" spans="1:6" ht="15.75" customHeight="1">
      <c r="A487" s="1"/>
      <c r="C487" s="1"/>
      <c r="E487" s="1"/>
      <c r="F487" s="1"/>
    </row>
    <row r="488" spans="1:6" ht="15.75" customHeight="1">
      <c r="A488" s="1"/>
      <c r="C488" s="1"/>
      <c r="E488" s="1"/>
      <c r="F488" s="1"/>
    </row>
    <row r="489" spans="1:6" ht="15.75" customHeight="1">
      <c r="A489" s="1"/>
      <c r="C489" s="1"/>
      <c r="E489" s="1"/>
      <c r="F489" s="1"/>
    </row>
    <row r="490" spans="1:6" ht="15.75" customHeight="1">
      <c r="A490" s="1"/>
      <c r="C490" s="1"/>
      <c r="E490" s="1"/>
      <c r="F490" s="1"/>
    </row>
    <row r="491" spans="1:6" ht="15.75" customHeight="1">
      <c r="A491" s="1"/>
      <c r="C491" s="1"/>
      <c r="E491" s="1"/>
      <c r="F491" s="1"/>
    </row>
    <row r="492" spans="1:6" ht="15.75" customHeight="1">
      <c r="A492" s="1"/>
      <c r="C492" s="1"/>
      <c r="E492" s="1"/>
      <c r="F492" s="1"/>
    </row>
    <row r="493" spans="1:6" ht="15.75" customHeight="1">
      <c r="A493" s="1"/>
      <c r="C493" s="1"/>
      <c r="E493" s="1"/>
      <c r="F493" s="1"/>
    </row>
    <row r="494" spans="1:6" ht="15.75" customHeight="1">
      <c r="A494" s="1"/>
      <c r="C494" s="1"/>
      <c r="E494" s="1"/>
      <c r="F494" s="1"/>
    </row>
    <row r="495" spans="1:6" ht="15.75" customHeight="1">
      <c r="A495" s="1"/>
      <c r="C495" s="1"/>
      <c r="E495" s="1"/>
      <c r="F495" s="1"/>
    </row>
    <row r="496" spans="1:6" ht="15.75" customHeight="1">
      <c r="A496" s="1"/>
      <c r="C496" s="1"/>
      <c r="E496" s="1"/>
      <c r="F496" s="1"/>
    </row>
    <row r="497" spans="1:6" ht="15.75" customHeight="1">
      <c r="A497" s="1"/>
      <c r="C497" s="1"/>
      <c r="E497" s="1"/>
      <c r="F497" s="1"/>
    </row>
    <row r="498" spans="1:6" ht="15.75" customHeight="1">
      <c r="A498" s="1"/>
      <c r="C498" s="1"/>
      <c r="E498" s="1"/>
      <c r="F498" s="1"/>
    </row>
    <row r="499" spans="1:6" ht="15.75" customHeight="1">
      <c r="A499" s="1"/>
      <c r="C499" s="1"/>
      <c r="E499" s="1"/>
      <c r="F499" s="1"/>
    </row>
    <row r="500" spans="1:6" ht="15.75" customHeight="1">
      <c r="A500" s="1"/>
      <c r="C500" s="1"/>
      <c r="E500" s="1"/>
      <c r="F500" s="1"/>
    </row>
    <row r="501" spans="1:6" ht="15.75" customHeight="1">
      <c r="A501" s="1"/>
      <c r="C501" s="1"/>
      <c r="E501" s="1"/>
      <c r="F501" s="1"/>
    </row>
    <row r="502" spans="1:6" ht="15.75" customHeight="1">
      <c r="A502" s="1"/>
      <c r="C502" s="1"/>
      <c r="E502" s="1"/>
      <c r="F502" s="1"/>
    </row>
    <row r="503" spans="1:6" ht="15.75" customHeight="1">
      <c r="A503" s="1"/>
      <c r="C503" s="1"/>
      <c r="E503" s="1"/>
      <c r="F503" s="1"/>
    </row>
    <row r="504" spans="1:6" ht="15.75" customHeight="1">
      <c r="A504" s="1"/>
      <c r="C504" s="1"/>
      <c r="E504" s="1"/>
      <c r="F504" s="1"/>
    </row>
    <row r="505" spans="1:6" ht="15.75" customHeight="1">
      <c r="A505" s="1"/>
      <c r="C505" s="1"/>
      <c r="E505" s="1"/>
      <c r="F505" s="1"/>
    </row>
    <row r="506" spans="1:6" ht="15.75" customHeight="1">
      <c r="A506" s="1"/>
      <c r="C506" s="1"/>
      <c r="E506" s="1"/>
      <c r="F506" s="1"/>
    </row>
    <row r="507" spans="1:6" ht="15.75" customHeight="1">
      <c r="A507" s="1"/>
      <c r="C507" s="1"/>
      <c r="E507" s="1"/>
      <c r="F507" s="1"/>
    </row>
    <row r="508" spans="1:6" ht="15.75" customHeight="1">
      <c r="A508" s="1"/>
      <c r="C508" s="1"/>
      <c r="E508" s="1"/>
      <c r="F508" s="1"/>
    </row>
    <row r="509" spans="1:6" ht="15.75" customHeight="1">
      <c r="A509" s="1"/>
      <c r="C509" s="1"/>
      <c r="E509" s="1"/>
      <c r="F509" s="1"/>
    </row>
    <row r="510" spans="1:6" ht="15.75" customHeight="1">
      <c r="A510" s="1"/>
      <c r="C510" s="1"/>
      <c r="E510" s="1"/>
      <c r="F510" s="1"/>
    </row>
    <row r="511" spans="1:6" ht="15.75" customHeight="1">
      <c r="A511" s="1"/>
      <c r="C511" s="1"/>
      <c r="E511" s="1"/>
      <c r="F511" s="1"/>
    </row>
    <row r="512" spans="1:6" ht="15.75" customHeight="1">
      <c r="A512" s="1"/>
      <c r="C512" s="1"/>
      <c r="E512" s="1"/>
      <c r="F512" s="1"/>
    </row>
    <row r="513" spans="1:6" ht="15.75" customHeight="1">
      <c r="A513" s="1"/>
      <c r="C513" s="1"/>
      <c r="E513" s="1"/>
      <c r="F513" s="1"/>
    </row>
    <row r="514" spans="1:6" ht="15.75" customHeight="1">
      <c r="A514" s="1"/>
      <c r="C514" s="1"/>
      <c r="E514" s="1"/>
      <c r="F514" s="1"/>
    </row>
    <row r="515" spans="1:6" ht="15.75" customHeight="1">
      <c r="A515" s="1"/>
      <c r="C515" s="1"/>
      <c r="E515" s="1"/>
      <c r="F515" s="1"/>
    </row>
    <row r="516" spans="1:6" ht="15.75" customHeight="1">
      <c r="A516" s="1"/>
      <c r="C516" s="1"/>
      <c r="E516" s="1"/>
      <c r="F516" s="1"/>
    </row>
    <row r="517" spans="1:6" ht="15.75" customHeight="1">
      <c r="A517" s="1"/>
      <c r="C517" s="1"/>
      <c r="E517" s="1"/>
      <c r="F517" s="1"/>
    </row>
    <row r="518" spans="1:6" ht="15.75" customHeight="1">
      <c r="A518" s="1"/>
      <c r="C518" s="1"/>
      <c r="E518" s="1"/>
      <c r="F518" s="1"/>
    </row>
    <row r="519" spans="1:6" ht="15.75" customHeight="1">
      <c r="A519" s="1"/>
      <c r="C519" s="1"/>
      <c r="E519" s="1"/>
      <c r="F519" s="1"/>
    </row>
    <row r="520" spans="1:6" ht="15.75" customHeight="1">
      <c r="A520" s="1"/>
      <c r="C520" s="1"/>
      <c r="E520" s="1"/>
      <c r="F520" s="1"/>
    </row>
    <row r="521" spans="1:6" ht="15.75" customHeight="1">
      <c r="A521" s="1"/>
      <c r="C521" s="1"/>
      <c r="E521" s="1"/>
      <c r="F521" s="1"/>
    </row>
    <row r="522" spans="1:6" ht="15.75" customHeight="1">
      <c r="A522" s="1"/>
      <c r="C522" s="1"/>
      <c r="E522" s="1"/>
      <c r="F522" s="1"/>
    </row>
    <row r="523" spans="1:6" ht="15.75" customHeight="1">
      <c r="A523" s="1"/>
      <c r="C523" s="1"/>
      <c r="E523" s="1"/>
      <c r="F523" s="1"/>
    </row>
    <row r="524" spans="1:6" ht="15.75" customHeight="1">
      <c r="A524" s="1"/>
      <c r="C524" s="1"/>
      <c r="E524" s="1"/>
      <c r="F524" s="1"/>
    </row>
    <row r="525" spans="1:6" ht="15.75" customHeight="1">
      <c r="A525" s="1"/>
      <c r="C525" s="1"/>
      <c r="E525" s="1"/>
      <c r="F525" s="1"/>
    </row>
    <row r="526" spans="1:6" ht="15.75" customHeight="1">
      <c r="A526" s="1"/>
      <c r="C526" s="1"/>
      <c r="E526" s="1"/>
      <c r="F526" s="1"/>
    </row>
    <row r="527" spans="1:6" ht="15.75" customHeight="1">
      <c r="A527" s="1"/>
      <c r="C527" s="1"/>
      <c r="E527" s="1"/>
      <c r="F527" s="1"/>
    </row>
    <row r="528" spans="1:6" ht="15.75" customHeight="1">
      <c r="A528" s="1"/>
      <c r="C528" s="1"/>
      <c r="E528" s="1"/>
      <c r="F528" s="1"/>
    </row>
    <row r="529" spans="1:6" ht="15.75" customHeight="1">
      <c r="A529" s="1"/>
      <c r="C529" s="1"/>
      <c r="E529" s="1"/>
      <c r="F529" s="1"/>
    </row>
    <row r="530" spans="1:6" ht="15.75" customHeight="1">
      <c r="A530" s="1"/>
      <c r="C530" s="1"/>
      <c r="E530" s="1"/>
      <c r="F530" s="1"/>
    </row>
    <row r="531" spans="1:6" ht="15.75" customHeight="1">
      <c r="A531" s="1"/>
      <c r="C531" s="1"/>
      <c r="E531" s="1"/>
      <c r="F531" s="1"/>
    </row>
    <row r="532" spans="1:6" ht="15.75" customHeight="1">
      <c r="A532" s="1"/>
      <c r="C532" s="1"/>
      <c r="E532" s="1"/>
      <c r="F532" s="1"/>
    </row>
    <row r="533" spans="1:6" ht="15.75" customHeight="1">
      <c r="A533" s="1"/>
      <c r="C533" s="1"/>
      <c r="E533" s="1"/>
      <c r="F533" s="1"/>
    </row>
    <row r="534" spans="1:6" ht="15.75" customHeight="1">
      <c r="A534" s="1"/>
      <c r="C534" s="1"/>
      <c r="E534" s="1"/>
      <c r="F534" s="1"/>
    </row>
    <row r="535" spans="1:6" ht="15.75" customHeight="1">
      <c r="A535" s="1"/>
      <c r="C535" s="1"/>
      <c r="E535" s="1"/>
      <c r="F535" s="1"/>
    </row>
    <row r="536" spans="1:6" ht="15.75" customHeight="1">
      <c r="A536" s="1"/>
      <c r="C536" s="1"/>
      <c r="E536" s="1"/>
      <c r="F536" s="1"/>
    </row>
    <row r="537" spans="1:6" ht="15.75" customHeight="1">
      <c r="A537" s="1"/>
      <c r="C537" s="1"/>
      <c r="E537" s="1"/>
      <c r="F537" s="1"/>
    </row>
    <row r="538" spans="1:6" ht="15.75" customHeight="1">
      <c r="A538" s="1"/>
      <c r="C538" s="1"/>
      <c r="E538" s="1"/>
      <c r="F538" s="1"/>
    </row>
    <row r="539" spans="1:6" ht="15.75" customHeight="1">
      <c r="A539" s="1"/>
      <c r="C539" s="1"/>
      <c r="E539" s="1"/>
      <c r="F539" s="1"/>
    </row>
    <row r="540" spans="1:6" ht="15.75" customHeight="1">
      <c r="A540" s="1"/>
      <c r="C540" s="1"/>
      <c r="E540" s="1"/>
      <c r="F540" s="1"/>
    </row>
    <row r="541" spans="1:6" ht="15.75" customHeight="1">
      <c r="A541" s="1"/>
      <c r="C541" s="1"/>
      <c r="E541" s="1"/>
      <c r="F541" s="1"/>
    </row>
    <row r="542" spans="1:6" ht="15.75" customHeight="1">
      <c r="A542" s="1"/>
      <c r="C542" s="1"/>
      <c r="E542" s="1"/>
      <c r="F542" s="1"/>
    </row>
    <row r="543" spans="1:6" ht="15.75" customHeight="1">
      <c r="A543" s="1"/>
      <c r="C543" s="1"/>
      <c r="E543" s="1"/>
      <c r="F543" s="1"/>
    </row>
    <row r="544" spans="1:6" ht="15.75" customHeight="1">
      <c r="A544" s="1"/>
      <c r="C544" s="1"/>
      <c r="E544" s="1"/>
      <c r="F544" s="1"/>
    </row>
    <row r="545" spans="1:6" ht="15.75" customHeight="1">
      <c r="A545" s="1"/>
      <c r="C545" s="1"/>
      <c r="E545" s="1"/>
      <c r="F545" s="1"/>
    </row>
    <row r="546" spans="1:6" ht="15.75" customHeight="1">
      <c r="A546" s="1"/>
      <c r="C546" s="1"/>
      <c r="E546" s="1"/>
      <c r="F546" s="1"/>
    </row>
    <row r="547" spans="1:6" ht="15.75" customHeight="1">
      <c r="A547" s="1"/>
      <c r="C547" s="1"/>
      <c r="E547" s="1"/>
      <c r="F547" s="1"/>
    </row>
    <row r="548" spans="1:6" ht="15.75" customHeight="1">
      <c r="A548" s="1"/>
      <c r="C548" s="1"/>
      <c r="E548" s="1"/>
      <c r="F548" s="1"/>
    </row>
    <row r="549" spans="1:6" ht="15.75" customHeight="1">
      <c r="A549" s="1"/>
      <c r="C549" s="1"/>
      <c r="E549" s="1"/>
      <c r="F549" s="1"/>
    </row>
    <row r="550" spans="1:6" ht="15.75" customHeight="1">
      <c r="A550" s="1"/>
      <c r="C550" s="1"/>
      <c r="E550" s="1"/>
      <c r="F550" s="1"/>
    </row>
    <row r="551" spans="1:6" ht="15.75" customHeight="1">
      <c r="A551" s="1"/>
      <c r="C551" s="1"/>
      <c r="E551" s="1"/>
      <c r="F551" s="1"/>
    </row>
    <row r="552" spans="1:6" ht="15.75" customHeight="1">
      <c r="A552" s="1"/>
      <c r="C552" s="1"/>
      <c r="E552" s="1"/>
      <c r="F552" s="1"/>
    </row>
    <row r="553" spans="1:6" ht="15.75" customHeight="1">
      <c r="A553" s="1"/>
      <c r="C553" s="1"/>
      <c r="E553" s="1"/>
      <c r="F553" s="1"/>
    </row>
    <row r="554" spans="1:6" ht="15.75" customHeight="1">
      <c r="A554" s="1"/>
      <c r="C554" s="1"/>
      <c r="E554" s="1"/>
      <c r="F554" s="1"/>
    </row>
    <row r="555" spans="1:6" ht="15.75" customHeight="1">
      <c r="A555" s="1"/>
      <c r="C555" s="1"/>
      <c r="E555" s="1"/>
      <c r="F555" s="1"/>
    </row>
    <row r="556" spans="1:6" ht="15.75" customHeight="1">
      <c r="A556" s="1"/>
      <c r="C556" s="1"/>
      <c r="E556" s="1"/>
      <c r="F556" s="1"/>
    </row>
    <row r="557" spans="1:6" ht="15.75" customHeight="1">
      <c r="A557" s="1"/>
      <c r="C557" s="1"/>
      <c r="E557" s="1"/>
      <c r="F557" s="1"/>
    </row>
    <row r="558" spans="1:6" ht="15.75" customHeight="1">
      <c r="A558" s="1"/>
      <c r="C558" s="1"/>
      <c r="E558" s="1"/>
      <c r="F558" s="1"/>
    </row>
    <row r="559" spans="1:6" ht="15.75" customHeight="1">
      <c r="A559" s="1"/>
      <c r="C559" s="1"/>
      <c r="E559" s="1"/>
      <c r="F559" s="1"/>
    </row>
    <row r="560" spans="1:6" ht="15.75" customHeight="1">
      <c r="A560" s="1"/>
      <c r="C560" s="1"/>
      <c r="E560" s="1"/>
      <c r="F560" s="1"/>
    </row>
    <row r="561" spans="1:6" ht="15.75" customHeight="1">
      <c r="A561" s="1"/>
      <c r="C561" s="1"/>
      <c r="E561" s="1"/>
      <c r="F561" s="1"/>
    </row>
    <row r="562" spans="1:6" ht="15.75" customHeight="1">
      <c r="A562" s="1"/>
      <c r="C562" s="1"/>
      <c r="E562" s="1"/>
      <c r="F562" s="1"/>
    </row>
    <row r="563" spans="1:6" ht="15.75" customHeight="1">
      <c r="A563" s="1"/>
      <c r="C563" s="1"/>
      <c r="E563" s="1"/>
      <c r="F563" s="1"/>
    </row>
    <row r="564" spans="1:6" ht="15.75" customHeight="1">
      <c r="A564" s="1"/>
      <c r="C564" s="1"/>
      <c r="E564" s="1"/>
      <c r="F564" s="1"/>
    </row>
    <row r="565" spans="1:6" ht="15.75" customHeight="1">
      <c r="A565" s="1"/>
      <c r="C565" s="1"/>
      <c r="E565" s="1"/>
      <c r="F565" s="1"/>
    </row>
    <row r="566" spans="1:6" ht="15.75" customHeight="1">
      <c r="A566" s="1"/>
      <c r="C566" s="1"/>
      <c r="E566" s="1"/>
      <c r="F566" s="1"/>
    </row>
    <row r="567" spans="1:6" ht="15.75" customHeight="1">
      <c r="A567" s="1"/>
      <c r="C567" s="1"/>
      <c r="E567" s="1"/>
      <c r="F567" s="1"/>
    </row>
    <row r="568" spans="1:6" ht="15.75" customHeight="1">
      <c r="A568" s="1"/>
      <c r="C568" s="1"/>
      <c r="E568" s="1"/>
      <c r="F568" s="1"/>
    </row>
    <row r="569" spans="1:6" ht="15.75" customHeight="1">
      <c r="A569" s="1"/>
      <c r="C569" s="1"/>
      <c r="E569" s="1"/>
      <c r="F569" s="1"/>
    </row>
    <row r="570" spans="1:6" ht="15.75" customHeight="1">
      <c r="A570" s="1"/>
      <c r="C570" s="1"/>
      <c r="E570" s="1"/>
      <c r="F570" s="1"/>
    </row>
    <row r="571" spans="1:6" ht="15.75" customHeight="1">
      <c r="A571" s="1"/>
      <c r="C571" s="1"/>
      <c r="E571" s="1"/>
      <c r="F571" s="1"/>
    </row>
    <row r="572" spans="1:6" ht="15.75" customHeight="1">
      <c r="A572" s="1"/>
      <c r="C572" s="1"/>
      <c r="E572" s="1"/>
      <c r="F572" s="1"/>
    </row>
    <row r="573" spans="1:6" ht="15.75" customHeight="1">
      <c r="A573" s="1"/>
      <c r="C573" s="1"/>
      <c r="E573" s="1"/>
      <c r="F573" s="1"/>
    </row>
    <row r="574" spans="1:6" ht="15.75" customHeight="1">
      <c r="A574" s="1"/>
      <c r="C574" s="1"/>
      <c r="E574" s="1"/>
      <c r="F574" s="1"/>
    </row>
    <row r="575" spans="1:6" ht="15.75" customHeight="1">
      <c r="A575" s="1"/>
      <c r="C575" s="1"/>
      <c r="E575" s="1"/>
      <c r="F575" s="1"/>
    </row>
    <row r="576" spans="1:6" ht="15.75" customHeight="1">
      <c r="A576" s="1"/>
      <c r="C576" s="1"/>
      <c r="E576" s="1"/>
      <c r="F576" s="1"/>
    </row>
    <row r="577" spans="1:6" ht="15.75" customHeight="1">
      <c r="A577" s="1"/>
      <c r="C577" s="1"/>
      <c r="E577" s="1"/>
      <c r="F577" s="1"/>
    </row>
    <row r="578" spans="1:6" ht="15.75" customHeight="1">
      <c r="A578" s="1"/>
      <c r="C578" s="1"/>
      <c r="E578" s="1"/>
      <c r="F578" s="1"/>
    </row>
    <row r="579" spans="1:6" ht="15.75" customHeight="1">
      <c r="A579" s="1"/>
      <c r="C579" s="1"/>
      <c r="E579" s="1"/>
      <c r="F579" s="1"/>
    </row>
    <row r="580" spans="1:6" ht="15.75" customHeight="1">
      <c r="A580" s="1"/>
      <c r="C580" s="1"/>
      <c r="E580" s="1"/>
      <c r="F580" s="1"/>
    </row>
    <row r="581" spans="1:6" ht="15.75" customHeight="1">
      <c r="A581" s="1"/>
      <c r="C581" s="1"/>
      <c r="E581" s="1"/>
      <c r="F581" s="1"/>
    </row>
    <row r="582" spans="1:6" ht="15.75" customHeight="1">
      <c r="A582" s="1"/>
      <c r="C582" s="1"/>
      <c r="E582" s="1"/>
      <c r="F582" s="1"/>
    </row>
    <row r="583" spans="1:6" ht="15.75" customHeight="1">
      <c r="A583" s="1"/>
      <c r="C583" s="1"/>
      <c r="E583" s="1"/>
      <c r="F583" s="1"/>
    </row>
    <row r="584" spans="1:6" ht="15.75" customHeight="1">
      <c r="A584" s="1"/>
      <c r="C584" s="1"/>
      <c r="E584" s="1"/>
      <c r="F584" s="1"/>
    </row>
    <row r="585" spans="1:6" ht="15.75" customHeight="1">
      <c r="A585" s="1"/>
      <c r="C585" s="1"/>
      <c r="E585" s="1"/>
      <c r="F585" s="1"/>
    </row>
    <row r="586" spans="1:6" ht="15.75" customHeight="1">
      <c r="A586" s="1"/>
      <c r="C586" s="1"/>
      <c r="E586" s="1"/>
      <c r="F586" s="1"/>
    </row>
    <row r="587" spans="1:6" ht="15.75" customHeight="1">
      <c r="A587" s="1"/>
      <c r="C587" s="1"/>
      <c r="E587" s="1"/>
      <c r="F587" s="1"/>
    </row>
    <row r="588" spans="1:6" ht="15.75" customHeight="1">
      <c r="A588" s="1"/>
      <c r="C588" s="1"/>
      <c r="E588" s="1"/>
      <c r="F588" s="1"/>
    </row>
    <row r="589" spans="1:6" ht="15.75" customHeight="1">
      <c r="A589" s="1"/>
      <c r="C589" s="1"/>
      <c r="E589" s="1"/>
      <c r="F589" s="1"/>
    </row>
    <row r="590" spans="1:6" ht="15.75" customHeight="1">
      <c r="A590" s="1"/>
      <c r="C590" s="1"/>
      <c r="E590" s="1"/>
      <c r="F590" s="1"/>
    </row>
    <row r="591" spans="1:6" ht="15.75" customHeight="1">
      <c r="A591" s="1"/>
      <c r="C591" s="1"/>
      <c r="E591" s="1"/>
      <c r="F591" s="1"/>
    </row>
    <row r="592" spans="1:6" ht="15.75" customHeight="1">
      <c r="A592" s="1"/>
      <c r="C592" s="1"/>
      <c r="E592" s="1"/>
      <c r="F592" s="1"/>
    </row>
    <row r="593" spans="1:6" ht="15.75" customHeight="1">
      <c r="A593" s="1"/>
      <c r="C593" s="1"/>
      <c r="E593" s="1"/>
      <c r="F593" s="1"/>
    </row>
    <row r="594" spans="1:6" ht="15.75" customHeight="1">
      <c r="A594" s="1"/>
      <c r="C594" s="1"/>
      <c r="E594" s="1"/>
      <c r="F594" s="1"/>
    </row>
    <row r="595" spans="1:6" ht="15.75" customHeight="1">
      <c r="A595" s="1"/>
      <c r="C595" s="1"/>
      <c r="E595" s="1"/>
      <c r="F595" s="1"/>
    </row>
    <row r="596" spans="1:6" ht="15.75" customHeight="1">
      <c r="A596" s="1"/>
      <c r="C596" s="1"/>
      <c r="E596" s="1"/>
      <c r="F596" s="1"/>
    </row>
    <row r="597" spans="1:6" ht="15.75" customHeight="1">
      <c r="A597" s="1"/>
      <c r="C597" s="1"/>
      <c r="E597" s="1"/>
      <c r="F597" s="1"/>
    </row>
    <row r="598" spans="1:6" ht="15.75" customHeight="1">
      <c r="A598" s="1"/>
      <c r="C598" s="1"/>
      <c r="E598" s="1"/>
      <c r="F598" s="1"/>
    </row>
    <row r="599" spans="1:6" ht="15.75" customHeight="1">
      <c r="A599" s="1"/>
      <c r="C599" s="1"/>
      <c r="E599" s="1"/>
      <c r="F599" s="1"/>
    </row>
    <row r="600" spans="1:6" ht="15.75" customHeight="1">
      <c r="A600" s="1"/>
      <c r="C600" s="1"/>
      <c r="E600" s="1"/>
      <c r="F600" s="1"/>
    </row>
    <row r="601" spans="1:6" ht="15.75" customHeight="1">
      <c r="A601" s="1"/>
      <c r="C601" s="1"/>
      <c r="E601" s="1"/>
      <c r="F601" s="1"/>
    </row>
    <row r="602" spans="1:6" ht="15.75" customHeight="1">
      <c r="A602" s="1"/>
      <c r="C602" s="1"/>
      <c r="E602" s="1"/>
      <c r="F602" s="1"/>
    </row>
    <row r="603" spans="1:6" ht="15.75" customHeight="1">
      <c r="A603" s="1"/>
      <c r="C603" s="1"/>
      <c r="E603" s="1"/>
      <c r="F603" s="1"/>
    </row>
    <row r="604" spans="1:6" ht="15.75" customHeight="1">
      <c r="A604" s="1"/>
      <c r="C604" s="1"/>
      <c r="E604" s="1"/>
      <c r="F604" s="1"/>
    </row>
    <row r="605" spans="1:6" ht="15.75" customHeight="1">
      <c r="A605" s="1"/>
      <c r="C605" s="1"/>
      <c r="E605" s="1"/>
      <c r="F605" s="1"/>
    </row>
    <row r="606" spans="1:6" ht="15.75" customHeight="1">
      <c r="A606" s="1"/>
      <c r="C606" s="1"/>
      <c r="E606" s="1"/>
      <c r="F606" s="1"/>
    </row>
    <row r="607" spans="1:6" ht="15.75" customHeight="1">
      <c r="A607" s="1"/>
      <c r="C607" s="1"/>
      <c r="E607" s="1"/>
      <c r="F607" s="1"/>
    </row>
    <row r="608" spans="1:6" ht="15.75" customHeight="1">
      <c r="A608" s="1"/>
      <c r="C608" s="1"/>
      <c r="E608" s="1"/>
      <c r="F608" s="1"/>
    </row>
    <row r="609" spans="1:6" ht="15.75" customHeight="1">
      <c r="A609" s="1"/>
      <c r="C609" s="1"/>
      <c r="E609" s="1"/>
      <c r="F609" s="1"/>
    </row>
    <row r="610" spans="1:6" ht="15.75" customHeight="1">
      <c r="A610" s="1"/>
      <c r="C610" s="1"/>
      <c r="E610" s="1"/>
      <c r="F610" s="1"/>
    </row>
    <row r="611" spans="1:6" ht="15.75" customHeight="1">
      <c r="A611" s="1"/>
      <c r="C611" s="1"/>
      <c r="E611" s="1"/>
      <c r="F611" s="1"/>
    </row>
    <row r="612" spans="1:6" ht="15.75" customHeight="1">
      <c r="A612" s="1"/>
      <c r="C612" s="1"/>
      <c r="E612" s="1"/>
      <c r="F612" s="1"/>
    </row>
    <row r="613" spans="1:6" ht="15.75" customHeight="1">
      <c r="A613" s="1"/>
      <c r="C613" s="1"/>
      <c r="E613" s="1"/>
      <c r="F613" s="1"/>
    </row>
    <row r="614" spans="1:6" ht="15.75" customHeight="1">
      <c r="A614" s="1"/>
      <c r="C614" s="1"/>
      <c r="E614" s="1"/>
      <c r="F614" s="1"/>
    </row>
    <row r="615" spans="1:6" ht="15.75" customHeight="1">
      <c r="A615" s="1"/>
      <c r="C615" s="1"/>
      <c r="E615" s="1"/>
      <c r="F615" s="1"/>
    </row>
    <row r="616" spans="1:6" ht="15.75" customHeight="1">
      <c r="A616" s="1"/>
      <c r="C616" s="1"/>
      <c r="E616" s="1"/>
      <c r="F616" s="1"/>
    </row>
    <row r="617" spans="1:6" ht="15.75" customHeight="1">
      <c r="A617" s="1"/>
      <c r="C617" s="1"/>
      <c r="E617" s="1"/>
      <c r="F617" s="1"/>
    </row>
    <row r="618" spans="1:6" ht="15.75" customHeight="1">
      <c r="A618" s="1"/>
      <c r="C618" s="1"/>
      <c r="E618" s="1"/>
      <c r="F618" s="1"/>
    </row>
    <row r="619" spans="1:6" ht="15.75" customHeight="1">
      <c r="A619" s="1"/>
      <c r="C619" s="1"/>
      <c r="E619" s="1"/>
      <c r="F619" s="1"/>
    </row>
    <row r="620" spans="1:6" ht="15.75" customHeight="1">
      <c r="A620" s="1"/>
      <c r="C620" s="1"/>
      <c r="E620" s="1"/>
      <c r="F620" s="1"/>
    </row>
    <row r="621" spans="1:6" ht="15.75" customHeight="1">
      <c r="A621" s="1"/>
      <c r="C621" s="1"/>
      <c r="E621" s="1"/>
      <c r="F621" s="1"/>
    </row>
    <row r="622" spans="1:6" ht="15.75" customHeight="1">
      <c r="A622" s="1"/>
      <c r="C622" s="1"/>
      <c r="E622" s="1"/>
      <c r="F622" s="1"/>
    </row>
    <row r="623" spans="1:6" ht="15.75" customHeight="1">
      <c r="A623" s="1"/>
      <c r="C623" s="1"/>
      <c r="E623" s="1"/>
      <c r="F623" s="1"/>
    </row>
    <row r="624" spans="1:6" ht="15.75" customHeight="1">
      <c r="A624" s="1"/>
      <c r="C624" s="1"/>
      <c r="E624" s="1"/>
      <c r="F624" s="1"/>
    </row>
    <row r="625" spans="1:6" ht="15.75" customHeight="1">
      <c r="A625" s="1"/>
      <c r="C625" s="1"/>
      <c r="E625" s="1"/>
      <c r="F625" s="1"/>
    </row>
    <row r="626" spans="1:6" ht="15.75" customHeight="1">
      <c r="A626" s="1"/>
      <c r="C626" s="1"/>
      <c r="E626" s="1"/>
      <c r="F626" s="1"/>
    </row>
    <row r="627" spans="1:6" ht="15.75" customHeight="1">
      <c r="A627" s="1"/>
      <c r="C627" s="1"/>
      <c r="E627" s="1"/>
      <c r="F627" s="1"/>
    </row>
    <row r="628" spans="1:6" ht="15.75" customHeight="1">
      <c r="A628" s="1"/>
      <c r="C628" s="1"/>
      <c r="E628" s="1"/>
      <c r="F628" s="1"/>
    </row>
    <row r="629" spans="1:6" ht="15.75" customHeight="1">
      <c r="A629" s="1"/>
      <c r="C629" s="1"/>
      <c r="E629" s="1"/>
      <c r="F629" s="1"/>
    </row>
    <row r="630" spans="1:6" ht="15.75" customHeight="1">
      <c r="A630" s="1"/>
      <c r="C630" s="1"/>
      <c r="E630" s="1"/>
      <c r="F630" s="1"/>
    </row>
    <row r="631" spans="1:6" ht="15.75" customHeight="1">
      <c r="A631" s="1"/>
      <c r="C631" s="1"/>
      <c r="E631" s="1"/>
      <c r="F631" s="1"/>
    </row>
    <row r="632" spans="1:6" ht="15.75" customHeight="1">
      <c r="A632" s="1"/>
      <c r="C632" s="1"/>
      <c r="E632" s="1"/>
      <c r="F632" s="1"/>
    </row>
    <row r="633" spans="1:6" ht="15.75" customHeight="1">
      <c r="A633" s="1"/>
      <c r="C633" s="1"/>
      <c r="E633" s="1"/>
      <c r="F633" s="1"/>
    </row>
    <row r="634" spans="1:6" ht="15.75" customHeight="1">
      <c r="A634" s="1"/>
      <c r="C634" s="1"/>
      <c r="E634" s="1"/>
      <c r="F634" s="1"/>
    </row>
    <row r="635" spans="1:6" ht="15.75" customHeight="1">
      <c r="A635" s="1"/>
      <c r="C635" s="1"/>
      <c r="E635" s="1"/>
      <c r="F635" s="1"/>
    </row>
    <row r="636" spans="1:6" ht="15.75" customHeight="1">
      <c r="A636" s="1"/>
      <c r="C636" s="1"/>
      <c r="E636" s="1"/>
      <c r="F636" s="1"/>
    </row>
    <row r="637" spans="1:6" ht="15.75" customHeight="1">
      <c r="A637" s="1"/>
      <c r="C637" s="1"/>
      <c r="E637" s="1"/>
      <c r="F637" s="1"/>
    </row>
    <row r="638" spans="1:6" ht="15.75" customHeight="1">
      <c r="A638" s="1"/>
      <c r="C638" s="1"/>
      <c r="E638" s="1"/>
      <c r="F638" s="1"/>
    </row>
    <row r="639" spans="1:6" ht="15.75" customHeight="1">
      <c r="A639" s="1"/>
      <c r="C639" s="1"/>
      <c r="E639" s="1"/>
      <c r="F639" s="1"/>
    </row>
    <row r="640" spans="1:6" ht="15.75" customHeight="1">
      <c r="A640" s="1"/>
      <c r="C640" s="1"/>
      <c r="E640" s="1"/>
      <c r="F640" s="1"/>
    </row>
    <row r="641" spans="1:6" ht="15.75" customHeight="1">
      <c r="A641" s="1"/>
      <c r="C641" s="1"/>
      <c r="E641" s="1"/>
      <c r="F641" s="1"/>
    </row>
    <row r="642" spans="1:6" ht="15.75" customHeight="1">
      <c r="A642" s="1"/>
      <c r="C642" s="1"/>
      <c r="E642" s="1"/>
      <c r="F642" s="1"/>
    </row>
    <row r="643" spans="1:6" ht="15.75" customHeight="1">
      <c r="A643" s="1"/>
      <c r="C643" s="1"/>
      <c r="E643" s="1"/>
      <c r="F643" s="1"/>
    </row>
    <row r="644" spans="1:6" ht="15.75" customHeight="1">
      <c r="A644" s="1"/>
      <c r="C644" s="1"/>
      <c r="E644" s="1"/>
      <c r="F644" s="1"/>
    </row>
    <row r="645" spans="1:6" ht="15.75" customHeight="1">
      <c r="A645" s="1"/>
      <c r="C645" s="1"/>
      <c r="E645" s="1"/>
      <c r="F645" s="1"/>
    </row>
    <row r="646" spans="1:6" ht="15.75" customHeight="1">
      <c r="A646" s="1"/>
      <c r="C646" s="1"/>
      <c r="E646" s="1"/>
      <c r="F646" s="1"/>
    </row>
    <row r="647" spans="1:6" ht="15.75" customHeight="1">
      <c r="A647" s="1"/>
      <c r="C647" s="1"/>
      <c r="E647" s="1"/>
      <c r="F647" s="1"/>
    </row>
    <row r="648" spans="1:6" ht="15.75" customHeight="1">
      <c r="A648" s="1"/>
      <c r="C648" s="1"/>
      <c r="E648" s="1"/>
      <c r="F648" s="1"/>
    </row>
    <row r="649" spans="1:6" ht="15.75" customHeight="1">
      <c r="A649" s="1"/>
      <c r="C649" s="1"/>
      <c r="E649" s="1"/>
      <c r="F649" s="1"/>
    </row>
    <row r="650" spans="1:6" ht="15.75" customHeight="1">
      <c r="A650" s="1"/>
      <c r="C650" s="1"/>
      <c r="E650" s="1"/>
      <c r="F650" s="1"/>
    </row>
    <row r="651" spans="1:6" ht="15.75" customHeight="1">
      <c r="A651" s="1"/>
      <c r="C651" s="1"/>
      <c r="E651" s="1"/>
      <c r="F651" s="1"/>
    </row>
    <row r="652" spans="1:6" ht="15.75" customHeight="1">
      <c r="A652" s="1"/>
      <c r="C652" s="1"/>
      <c r="E652" s="1"/>
      <c r="F652" s="1"/>
    </row>
    <row r="653" spans="1:6" ht="15.75" customHeight="1">
      <c r="A653" s="1"/>
      <c r="C653" s="1"/>
      <c r="E653" s="1"/>
      <c r="F653" s="1"/>
    </row>
    <row r="654" spans="1:6" ht="15.75" customHeight="1">
      <c r="A654" s="1"/>
      <c r="C654" s="1"/>
      <c r="E654" s="1"/>
      <c r="F654" s="1"/>
    </row>
    <row r="655" spans="1:6" ht="15.75" customHeight="1">
      <c r="A655" s="1"/>
      <c r="C655" s="1"/>
      <c r="E655" s="1"/>
      <c r="F655" s="1"/>
    </row>
    <row r="656" spans="1:6" ht="15.75" customHeight="1">
      <c r="A656" s="1"/>
      <c r="C656" s="1"/>
      <c r="E656" s="1"/>
      <c r="F656" s="1"/>
    </row>
    <row r="657" spans="1:6" ht="15.75" customHeight="1">
      <c r="A657" s="1"/>
      <c r="C657" s="1"/>
      <c r="E657" s="1"/>
      <c r="F657" s="1"/>
    </row>
    <row r="658" spans="1:6" ht="15.75" customHeight="1">
      <c r="A658" s="1"/>
      <c r="C658" s="1"/>
      <c r="E658" s="1"/>
      <c r="F658" s="1"/>
    </row>
    <row r="659" spans="1:6" ht="15.75" customHeight="1">
      <c r="A659" s="1"/>
      <c r="C659" s="1"/>
      <c r="E659" s="1"/>
      <c r="F659" s="1"/>
    </row>
    <row r="660" spans="1:6" ht="15.75" customHeight="1">
      <c r="A660" s="1"/>
      <c r="C660" s="1"/>
      <c r="E660" s="1"/>
      <c r="F660" s="1"/>
    </row>
    <row r="661" spans="1:6" ht="15.75" customHeight="1">
      <c r="A661" s="1"/>
      <c r="C661" s="1"/>
      <c r="E661" s="1"/>
      <c r="F661" s="1"/>
    </row>
    <row r="662" spans="1:6" ht="15.75" customHeight="1">
      <c r="A662" s="1"/>
      <c r="C662" s="1"/>
      <c r="E662" s="1"/>
      <c r="F662" s="1"/>
    </row>
    <row r="663" spans="1:6" ht="15.75" customHeight="1">
      <c r="A663" s="1"/>
      <c r="C663" s="1"/>
      <c r="E663" s="1"/>
      <c r="F663" s="1"/>
    </row>
    <row r="664" spans="1:6" ht="15.75" customHeight="1">
      <c r="A664" s="1"/>
      <c r="C664" s="1"/>
      <c r="E664" s="1"/>
      <c r="F664" s="1"/>
    </row>
    <row r="665" spans="1:6" ht="15.75" customHeight="1">
      <c r="A665" s="1"/>
      <c r="C665" s="1"/>
      <c r="E665" s="1"/>
      <c r="F665" s="1"/>
    </row>
    <row r="666" spans="1:6" ht="15.75" customHeight="1">
      <c r="A666" s="1"/>
      <c r="C666" s="1"/>
      <c r="E666" s="1"/>
      <c r="F666" s="1"/>
    </row>
    <row r="667" spans="1:6" ht="15.75" customHeight="1">
      <c r="A667" s="1"/>
      <c r="C667" s="1"/>
      <c r="E667" s="1"/>
      <c r="F667" s="1"/>
    </row>
    <row r="668" spans="1:6" ht="15.75" customHeight="1">
      <c r="A668" s="1"/>
      <c r="C668" s="1"/>
      <c r="E668" s="1"/>
      <c r="F668" s="1"/>
    </row>
    <row r="669" spans="1:6" ht="15.75" customHeight="1">
      <c r="A669" s="1"/>
      <c r="C669" s="1"/>
      <c r="E669" s="1"/>
      <c r="F669" s="1"/>
    </row>
    <row r="670" spans="1:6" ht="15.75" customHeight="1">
      <c r="A670" s="1"/>
      <c r="C670" s="1"/>
      <c r="E670" s="1"/>
      <c r="F670" s="1"/>
    </row>
    <row r="671" spans="1:6" ht="15.75" customHeight="1">
      <c r="A671" s="1"/>
      <c r="C671" s="1"/>
      <c r="E671" s="1"/>
      <c r="F671" s="1"/>
    </row>
    <row r="672" spans="1:6" ht="15.75" customHeight="1">
      <c r="A672" s="1"/>
      <c r="C672" s="1"/>
      <c r="E672" s="1"/>
      <c r="F672" s="1"/>
    </row>
    <row r="673" spans="1:6" ht="15.75" customHeight="1">
      <c r="A673" s="1"/>
      <c r="C673" s="1"/>
      <c r="E673" s="1"/>
      <c r="F673" s="1"/>
    </row>
    <row r="674" spans="1:6" ht="15.75" customHeight="1">
      <c r="A674" s="1"/>
      <c r="C674" s="1"/>
      <c r="E674" s="1"/>
      <c r="F674" s="1"/>
    </row>
    <row r="675" spans="1:6" ht="15.75" customHeight="1">
      <c r="A675" s="1"/>
      <c r="C675" s="1"/>
      <c r="E675" s="1"/>
      <c r="F675" s="1"/>
    </row>
    <row r="676" spans="1:6" ht="15.75" customHeight="1">
      <c r="A676" s="1"/>
      <c r="C676" s="1"/>
      <c r="E676" s="1"/>
      <c r="F676" s="1"/>
    </row>
    <row r="677" spans="1:6" ht="15.75" customHeight="1">
      <c r="A677" s="1"/>
      <c r="C677" s="1"/>
      <c r="E677" s="1"/>
      <c r="F677" s="1"/>
    </row>
    <row r="678" spans="1:6" ht="15.75" customHeight="1">
      <c r="A678" s="1"/>
      <c r="C678" s="1"/>
      <c r="E678" s="1"/>
      <c r="F678" s="1"/>
    </row>
    <row r="679" spans="1:6" ht="15.75" customHeight="1">
      <c r="A679" s="1"/>
      <c r="C679" s="1"/>
      <c r="E679" s="1"/>
      <c r="F679" s="1"/>
    </row>
    <row r="680" spans="1:6" ht="15.75" customHeight="1">
      <c r="A680" s="1"/>
      <c r="C680" s="1"/>
      <c r="E680" s="1"/>
      <c r="F680" s="1"/>
    </row>
    <row r="681" spans="1:6" ht="15.75" customHeight="1">
      <c r="A681" s="1"/>
      <c r="C681" s="1"/>
      <c r="E681" s="1"/>
      <c r="F681" s="1"/>
    </row>
    <row r="682" spans="1:6" ht="15.75" customHeight="1">
      <c r="A682" s="1"/>
      <c r="C682" s="1"/>
      <c r="E682" s="1"/>
      <c r="F682" s="1"/>
    </row>
    <row r="683" spans="1:6" ht="15.75" customHeight="1">
      <c r="A683" s="1"/>
      <c r="C683" s="1"/>
      <c r="E683" s="1"/>
      <c r="F683" s="1"/>
    </row>
    <row r="684" spans="1:6" ht="15.75" customHeight="1">
      <c r="A684" s="1"/>
      <c r="C684" s="1"/>
      <c r="E684" s="1"/>
      <c r="F684" s="1"/>
    </row>
    <row r="685" spans="1:6" ht="15.75" customHeight="1">
      <c r="A685" s="1"/>
      <c r="C685" s="1"/>
      <c r="E685" s="1"/>
      <c r="F685" s="1"/>
    </row>
    <row r="686" spans="1:6" ht="15.75" customHeight="1">
      <c r="A686" s="1"/>
      <c r="C686" s="1"/>
      <c r="E686" s="1"/>
      <c r="F686" s="1"/>
    </row>
    <row r="687" spans="1:6" ht="15.75" customHeight="1">
      <c r="A687" s="1"/>
      <c r="C687" s="1"/>
      <c r="E687" s="1"/>
      <c r="F687" s="1"/>
    </row>
    <row r="688" spans="1:6" ht="15.75" customHeight="1">
      <c r="A688" s="1"/>
      <c r="C688" s="1"/>
      <c r="E688" s="1"/>
      <c r="F688" s="1"/>
    </row>
    <row r="689" spans="1:6" ht="15.75" customHeight="1">
      <c r="A689" s="1"/>
      <c r="C689" s="1"/>
      <c r="E689" s="1"/>
      <c r="F689" s="1"/>
    </row>
    <row r="690" spans="1:6" ht="15.75" customHeight="1">
      <c r="A690" s="1"/>
      <c r="C690" s="1"/>
      <c r="E690" s="1"/>
      <c r="F690" s="1"/>
    </row>
    <row r="691" spans="1:6" ht="15.75" customHeight="1">
      <c r="A691" s="1"/>
      <c r="C691" s="1"/>
      <c r="E691" s="1"/>
      <c r="F691" s="1"/>
    </row>
    <row r="692" spans="1:6" ht="15.75" customHeight="1">
      <c r="A692" s="1"/>
      <c r="C692" s="1"/>
      <c r="E692" s="1"/>
      <c r="F692" s="1"/>
    </row>
    <row r="693" spans="1:6" ht="15.75" customHeight="1">
      <c r="A693" s="1"/>
      <c r="C693" s="1"/>
      <c r="E693" s="1"/>
      <c r="F693" s="1"/>
    </row>
    <row r="694" spans="1:6" ht="15.75" customHeight="1">
      <c r="A694" s="1"/>
      <c r="C694" s="1"/>
      <c r="E694" s="1"/>
      <c r="F694" s="1"/>
    </row>
    <row r="695" spans="1:6" ht="15.75" customHeight="1">
      <c r="A695" s="1"/>
      <c r="C695" s="1"/>
      <c r="E695" s="1"/>
      <c r="F695" s="1"/>
    </row>
    <row r="696" spans="1:6" ht="15.75" customHeight="1">
      <c r="A696" s="1"/>
      <c r="C696" s="1"/>
      <c r="E696" s="1"/>
      <c r="F696" s="1"/>
    </row>
    <row r="697" spans="1:6" ht="15.75" customHeight="1">
      <c r="A697" s="1"/>
      <c r="C697" s="1"/>
      <c r="E697" s="1"/>
      <c r="F697" s="1"/>
    </row>
    <row r="698" spans="1:6" ht="15.75" customHeight="1">
      <c r="A698" s="1"/>
      <c r="C698" s="1"/>
      <c r="E698" s="1"/>
      <c r="F698" s="1"/>
    </row>
    <row r="699" spans="1:6" ht="15.75" customHeight="1">
      <c r="A699" s="1"/>
      <c r="C699" s="1"/>
      <c r="E699" s="1"/>
      <c r="F699" s="1"/>
    </row>
    <row r="700" spans="1:6" ht="15.75" customHeight="1">
      <c r="A700" s="1"/>
      <c r="C700" s="1"/>
      <c r="E700" s="1"/>
      <c r="F700" s="1"/>
    </row>
    <row r="701" spans="1:6" ht="15.75" customHeight="1">
      <c r="A701" s="1"/>
      <c r="C701" s="1"/>
      <c r="E701" s="1"/>
      <c r="F701" s="1"/>
    </row>
    <row r="702" spans="1:6" ht="15.75" customHeight="1">
      <c r="A702" s="1"/>
      <c r="C702" s="1"/>
      <c r="E702" s="1"/>
      <c r="F702" s="1"/>
    </row>
    <row r="703" spans="1:6" ht="15.75" customHeight="1">
      <c r="A703" s="1"/>
      <c r="C703" s="1"/>
      <c r="E703" s="1"/>
      <c r="F703" s="1"/>
    </row>
    <row r="704" spans="1:6" ht="15.75" customHeight="1">
      <c r="A704" s="1"/>
      <c r="C704" s="1"/>
      <c r="E704" s="1"/>
      <c r="F704" s="1"/>
    </row>
    <row r="705" spans="1:6" ht="15.75" customHeight="1">
      <c r="A705" s="1"/>
      <c r="C705" s="1"/>
      <c r="E705" s="1"/>
      <c r="F705" s="1"/>
    </row>
    <row r="706" spans="1:6" ht="15.75" customHeight="1">
      <c r="A706" s="1"/>
      <c r="C706" s="1"/>
      <c r="E706" s="1"/>
      <c r="F706" s="1"/>
    </row>
    <row r="707" spans="1:6" ht="15.75" customHeight="1">
      <c r="A707" s="1"/>
      <c r="C707" s="1"/>
      <c r="E707" s="1"/>
      <c r="F707" s="1"/>
    </row>
    <row r="708" spans="1:6" ht="15.75" customHeight="1">
      <c r="A708" s="1"/>
      <c r="C708" s="1"/>
      <c r="E708" s="1"/>
      <c r="F708" s="1"/>
    </row>
    <row r="709" spans="1:6" ht="15.75" customHeight="1">
      <c r="A709" s="1"/>
      <c r="C709" s="1"/>
      <c r="E709" s="1"/>
      <c r="F709" s="1"/>
    </row>
    <row r="710" spans="1:6" ht="15.75" customHeight="1">
      <c r="A710" s="1"/>
      <c r="C710" s="1"/>
      <c r="E710" s="1"/>
      <c r="F710" s="1"/>
    </row>
    <row r="711" spans="1:6" ht="15.75" customHeight="1">
      <c r="A711" s="1"/>
      <c r="C711" s="1"/>
      <c r="E711" s="1"/>
      <c r="F711" s="1"/>
    </row>
    <row r="712" spans="1:6" ht="15.75" customHeight="1">
      <c r="A712" s="1"/>
      <c r="C712" s="1"/>
      <c r="E712" s="1"/>
      <c r="F712" s="1"/>
    </row>
    <row r="713" spans="1:6" ht="15.75" customHeight="1">
      <c r="A713" s="1"/>
      <c r="C713" s="1"/>
      <c r="E713" s="1"/>
      <c r="F713" s="1"/>
    </row>
    <row r="714" spans="1:6" ht="15.75" customHeight="1">
      <c r="A714" s="1"/>
      <c r="C714" s="1"/>
      <c r="E714" s="1"/>
      <c r="F714" s="1"/>
    </row>
    <row r="715" spans="1:6" ht="15.75" customHeight="1">
      <c r="A715" s="1"/>
      <c r="C715" s="1"/>
      <c r="E715" s="1"/>
      <c r="F715" s="1"/>
    </row>
    <row r="716" spans="1:6" ht="15.75" customHeight="1">
      <c r="A716" s="1"/>
      <c r="C716" s="1"/>
      <c r="E716" s="1"/>
      <c r="F716" s="1"/>
    </row>
    <row r="717" spans="1:6" ht="15.75" customHeight="1">
      <c r="A717" s="1"/>
      <c r="C717" s="1"/>
      <c r="E717" s="1"/>
      <c r="F717" s="1"/>
    </row>
    <row r="718" spans="1:6" ht="15.75" customHeight="1">
      <c r="A718" s="1"/>
      <c r="C718" s="1"/>
      <c r="E718" s="1"/>
      <c r="F718" s="1"/>
    </row>
    <row r="719" spans="1:6" ht="15.75" customHeight="1">
      <c r="A719" s="1"/>
      <c r="C719" s="1"/>
      <c r="E719" s="1"/>
      <c r="F719" s="1"/>
    </row>
    <row r="720" spans="1:6" ht="15.75" customHeight="1">
      <c r="A720" s="1"/>
      <c r="C720" s="1"/>
      <c r="E720" s="1"/>
      <c r="F720" s="1"/>
    </row>
    <row r="721" spans="1:6" ht="15.75" customHeight="1">
      <c r="A721" s="1"/>
      <c r="C721" s="1"/>
      <c r="E721" s="1"/>
      <c r="F721" s="1"/>
    </row>
    <row r="722" spans="1:6" ht="15.75" customHeight="1">
      <c r="A722" s="1"/>
      <c r="C722" s="1"/>
      <c r="E722" s="1"/>
      <c r="F722" s="1"/>
    </row>
    <row r="723" spans="1:6" ht="15.75" customHeight="1">
      <c r="A723" s="1"/>
      <c r="C723" s="1"/>
      <c r="E723" s="1"/>
      <c r="F723" s="1"/>
    </row>
    <row r="724" spans="1:6" ht="15.75" customHeight="1">
      <c r="A724" s="1"/>
      <c r="C724" s="1"/>
      <c r="E724" s="1"/>
      <c r="F724" s="1"/>
    </row>
    <row r="725" spans="1:6" ht="15.75" customHeight="1">
      <c r="A725" s="1"/>
      <c r="C725" s="1"/>
      <c r="E725" s="1"/>
      <c r="F725" s="1"/>
    </row>
    <row r="726" spans="1:6" ht="15.75" customHeight="1">
      <c r="A726" s="1"/>
      <c r="C726" s="1"/>
      <c r="E726" s="1"/>
      <c r="F726" s="1"/>
    </row>
    <row r="727" spans="1:6" ht="15.75" customHeight="1">
      <c r="A727" s="1"/>
      <c r="C727" s="1"/>
      <c r="E727" s="1"/>
      <c r="F727" s="1"/>
    </row>
    <row r="728" spans="1:6" ht="15.75" customHeight="1">
      <c r="A728" s="1"/>
      <c r="C728" s="1"/>
      <c r="E728" s="1"/>
      <c r="F728" s="1"/>
    </row>
    <row r="729" spans="1:6" ht="15.75" customHeight="1">
      <c r="A729" s="1"/>
      <c r="C729" s="1"/>
      <c r="E729" s="1"/>
      <c r="F729" s="1"/>
    </row>
    <row r="730" spans="1:6" ht="15.75" customHeight="1">
      <c r="A730" s="1"/>
      <c r="C730" s="1"/>
      <c r="E730" s="1"/>
      <c r="F730" s="1"/>
    </row>
    <row r="731" spans="1:6" ht="15.75" customHeight="1">
      <c r="A731" s="1"/>
      <c r="C731" s="1"/>
      <c r="E731" s="1"/>
      <c r="F731" s="1"/>
    </row>
    <row r="732" spans="1:6" ht="15.75" customHeight="1">
      <c r="A732" s="1"/>
      <c r="C732" s="1"/>
      <c r="E732" s="1"/>
      <c r="F732" s="1"/>
    </row>
    <row r="733" spans="1:6" ht="15.75" customHeight="1">
      <c r="A733" s="1"/>
      <c r="C733" s="1"/>
      <c r="E733" s="1"/>
      <c r="F733" s="1"/>
    </row>
    <row r="734" spans="1:6" ht="15.75" customHeight="1">
      <c r="A734" s="1"/>
      <c r="C734" s="1"/>
      <c r="E734" s="1"/>
      <c r="F734" s="1"/>
    </row>
    <row r="735" spans="1:6" ht="15.75" customHeight="1">
      <c r="A735" s="1"/>
      <c r="C735" s="1"/>
      <c r="E735" s="1"/>
      <c r="F735" s="1"/>
    </row>
    <row r="736" spans="1:6" ht="15.75" customHeight="1">
      <c r="A736" s="1"/>
      <c r="C736" s="1"/>
      <c r="E736" s="1"/>
      <c r="F736" s="1"/>
    </row>
    <row r="737" spans="1:6" ht="15.75" customHeight="1">
      <c r="A737" s="1"/>
      <c r="C737" s="1"/>
      <c r="E737" s="1"/>
      <c r="F737" s="1"/>
    </row>
    <row r="738" spans="1:6" ht="15.75" customHeight="1">
      <c r="A738" s="1"/>
      <c r="C738" s="1"/>
      <c r="E738" s="1"/>
      <c r="F738" s="1"/>
    </row>
    <row r="739" spans="1:6" ht="15.75" customHeight="1">
      <c r="A739" s="1"/>
      <c r="C739" s="1"/>
      <c r="E739" s="1"/>
      <c r="F739" s="1"/>
    </row>
    <row r="740" spans="1:6" ht="15.75" customHeight="1">
      <c r="A740" s="1"/>
      <c r="C740" s="1"/>
      <c r="E740" s="1"/>
      <c r="F740" s="1"/>
    </row>
    <row r="741" spans="1:6" ht="15.75" customHeight="1">
      <c r="A741" s="1"/>
      <c r="C741" s="1"/>
      <c r="E741" s="1"/>
      <c r="F741" s="1"/>
    </row>
    <row r="742" spans="1:6" ht="15.75" customHeight="1">
      <c r="A742" s="1"/>
      <c r="C742" s="1"/>
      <c r="E742" s="1"/>
      <c r="F742" s="1"/>
    </row>
    <row r="743" spans="1:6" ht="15.75" customHeight="1">
      <c r="A743" s="1"/>
      <c r="C743" s="1"/>
      <c r="E743" s="1"/>
      <c r="F743" s="1"/>
    </row>
    <row r="744" spans="1:6" ht="15.75" customHeight="1">
      <c r="A744" s="1"/>
      <c r="C744" s="1"/>
      <c r="E744" s="1"/>
      <c r="F744" s="1"/>
    </row>
    <row r="745" spans="1:6" ht="15.75" customHeight="1">
      <c r="A745" s="1"/>
      <c r="C745" s="1"/>
      <c r="E745" s="1"/>
      <c r="F745" s="1"/>
    </row>
    <row r="746" spans="1:6" ht="15.75" customHeight="1">
      <c r="A746" s="1"/>
      <c r="C746" s="1"/>
      <c r="E746" s="1"/>
      <c r="F746" s="1"/>
    </row>
    <row r="747" spans="1:6" ht="15.75" customHeight="1">
      <c r="A747" s="1"/>
      <c r="C747" s="1"/>
      <c r="E747" s="1"/>
      <c r="F747" s="1"/>
    </row>
    <row r="748" spans="1:6" ht="15.75" customHeight="1">
      <c r="A748" s="1"/>
      <c r="C748" s="1"/>
      <c r="E748" s="1"/>
      <c r="F748" s="1"/>
    </row>
    <row r="749" spans="1:6" ht="15.75" customHeight="1">
      <c r="A749" s="1"/>
      <c r="C749" s="1"/>
      <c r="E749" s="1"/>
      <c r="F749" s="1"/>
    </row>
    <row r="750" spans="1:6" ht="15.75" customHeight="1">
      <c r="A750" s="1"/>
      <c r="C750" s="1"/>
      <c r="E750" s="1"/>
      <c r="F750" s="1"/>
    </row>
    <row r="751" spans="1:6" ht="15.75" customHeight="1">
      <c r="A751" s="1"/>
      <c r="C751" s="1"/>
      <c r="E751" s="1"/>
      <c r="F751" s="1"/>
    </row>
    <row r="752" spans="1:6" ht="15.75" customHeight="1">
      <c r="A752" s="1"/>
      <c r="C752" s="1"/>
      <c r="E752" s="1"/>
      <c r="F752" s="1"/>
    </row>
    <row r="753" spans="1:6" ht="15.75" customHeight="1">
      <c r="A753" s="1"/>
      <c r="C753" s="1"/>
      <c r="E753" s="1"/>
      <c r="F753" s="1"/>
    </row>
    <row r="754" spans="1:6" ht="15.75" customHeight="1">
      <c r="A754" s="1"/>
      <c r="C754" s="1"/>
      <c r="E754" s="1"/>
      <c r="F754" s="1"/>
    </row>
    <row r="755" spans="1:6" ht="15.75" customHeight="1">
      <c r="A755" s="1"/>
      <c r="C755" s="1"/>
      <c r="E755" s="1"/>
      <c r="F755" s="1"/>
    </row>
    <row r="756" spans="1:6" ht="15.75" customHeight="1">
      <c r="A756" s="1"/>
      <c r="C756" s="1"/>
      <c r="E756" s="1"/>
      <c r="F756" s="1"/>
    </row>
    <row r="757" spans="1:6" ht="15.75" customHeight="1">
      <c r="A757" s="1"/>
      <c r="C757" s="1"/>
      <c r="E757" s="1"/>
      <c r="F757" s="1"/>
    </row>
    <row r="758" spans="1:6" ht="15.75" customHeight="1">
      <c r="A758" s="1"/>
      <c r="C758" s="1"/>
      <c r="E758" s="1"/>
      <c r="F758" s="1"/>
    </row>
    <row r="759" spans="1:6" ht="15.75" customHeight="1">
      <c r="A759" s="1"/>
      <c r="C759" s="1"/>
      <c r="E759" s="1"/>
      <c r="F759" s="1"/>
    </row>
    <row r="760" spans="1:6" ht="15.75" customHeight="1">
      <c r="A760" s="1"/>
      <c r="C760" s="1"/>
      <c r="E760" s="1"/>
      <c r="F760" s="1"/>
    </row>
    <row r="761" spans="1:6" ht="15.75" customHeight="1">
      <c r="A761" s="1"/>
      <c r="C761" s="1"/>
      <c r="E761" s="1"/>
      <c r="F761" s="1"/>
    </row>
    <row r="762" spans="1:6" ht="15.75" customHeight="1">
      <c r="A762" s="1"/>
      <c r="C762" s="1"/>
      <c r="E762" s="1"/>
      <c r="F762" s="1"/>
    </row>
    <row r="763" spans="1:6" ht="15.75" customHeight="1">
      <c r="A763" s="1"/>
      <c r="C763" s="1"/>
      <c r="E763" s="1"/>
      <c r="F763" s="1"/>
    </row>
    <row r="764" spans="1:6" ht="15.75" customHeight="1">
      <c r="A764" s="1"/>
      <c r="C764" s="1"/>
      <c r="E764" s="1"/>
      <c r="F764" s="1"/>
    </row>
    <row r="765" spans="1:6" ht="15.75" customHeight="1">
      <c r="A765" s="1"/>
      <c r="C765" s="1"/>
      <c r="E765" s="1"/>
      <c r="F765" s="1"/>
    </row>
    <row r="766" spans="1:6" ht="15.75" customHeight="1">
      <c r="A766" s="1"/>
      <c r="C766" s="1"/>
      <c r="E766" s="1"/>
      <c r="F766" s="1"/>
    </row>
    <row r="767" spans="1:6" ht="15.75" customHeight="1">
      <c r="A767" s="1"/>
      <c r="C767" s="1"/>
      <c r="E767" s="1"/>
      <c r="F767" s="1"/>
    </row>
    <row r="768" spans="1:6" ht="15.75" customHeight="1">
      <c r="A768" s="1"/>
      <c r="C768" s="1"/>
      <c r="E768" s="1"/>
      <c r="F768" s="1"/>
    </row>
    <row r="769" spans="1:6" ht="15.75" customHeight="1">
      <c r="A769" s="1"/>
      <c r="C769" s="1"/>
      <c r="E769" s="1"/>
      <c r="F769" s="1"/>
    </row>
    <row r="770" spans="1:6" ht="15.75" customHeight="1">
      <c r="A770" s="1"/>
      <c r="C770" s="1"/>
      <c r="E770" s="1"/>
      <c r="F770" s="1"/>
    </row>
    <row r="771" spans="1:6" ht="15.75" customHeight="1">
      <c r="A771" s="1"/>
      <c r="C771" s="1"/>
      <c r="E771" s="1"/>
      <c r="F771" s="1"/>
    </row>
    <row r="772" spans="1:6" ht="15.75" customHeight="1">
      <c r="A772" s="1"/>
      <c r="C772" s="1"/>
      <c r="E772" s="1"/>
      <c r="F772" s="1"/>
    </row>
    <row r="773" spans="1:6" ht="15.75" customHeight="1">
      <c r="A773" s="1"/>
      <c r="C773" s="1"/>
      <c r="E773" s="1"/>
      <c r="F773" s="1"/>
    </row>
    <row r="774" spans="1:6" ht="15.75" customHeight="1">
      <c r="A774" s="1"/>
      <c r="C774" s="1"/>
      <c r="E774" s="1"/>
      <c r="F774" s="1"/>
    </row>
    <row r="775" spans="1:6" ht="15.75" customHeight="1">
      <c r="A775" s="1"/>
      <c r="C775" s="1"/>
      <c r="E775" s="1"/>
      <c r="F775" s="1"/>
    </row>
    <row r="776" spans="1:6" ht="15.75" customHeight="1">
      <c r="A776" s="1"/>
      <c r="C776" s="1"/>
      <c r="E776" s="1"/>
      <c r="F776" s="1"/>
    </row>
    <row r="777" spans="1:6" ht="15.75" customHeight="1">
      <c r="A777" s="1"/>
      <c r="C777" s="1"/>
      <c r="E777" s="1"/>
      <c r="F777" s="1"/>
    </row>
    <row r="778" spans="1:6" ht="15.75" customHeight="1">
      <c r="A778" s="1"/>
      <c r="C778" s="1"/>
      <c r="E778" s="1"/>
      <c r="F778" s="1"/>
    </row>
    <row r="779" spans="1:6" ht="15.75" customHeight="1">
      <c r="A779" s="1"/>
      <c r="C779" s="1"/>
      <c r="E779" s="1"/>
      <c r="F779" s="1"/>
    </row>
    <row r="780" spans="1:6" ht="15.75" customHeight="1">
      <c r="A780" s="1"/>
      <c r="C780" s="1"/>
      <c r="E780" s="1"/>
      <c r="F780" s="1"/>
    </row>
    <row r="781" spans="1:6" ht="15.75" customHeight="1">
      <c r="A781" s="1"/>
      <c r="C781" s="1"/>
      <c r="E781" s="1"/>
      <c r="F781" s="1"/>
    </row>
    <row r="782" spans="1:6" ht="15.75" customHeight="1">
      <c r="A782" s="1"/>
      <c r="C782" s="1"/>
      <c r="E782" s="1"/>
      <c r="F782" s="1"/>
    </row>
    <row r="783" spans="1:6" ht="15.75" customHeight="1">
      <c r="A783" s="1"/>
      <c r="C783" s="1"/>
      <c r="E783" s="1"/>
      <c r="F783" s="1"/>
    </row>
    <row r="784" spans="1:6" ht="15.75" customHeight="1">
      <c r="A784" s="1"/>
      <c r="C784" s="1"/>
      <c r="E784" s="1"/>
      <c r="F784" s="1"/>
    </row>
    <row r="785" spans="1:6" ht="15.75" customHeight="1">
      <c r="A785" s="1"/>
      <c r="C785" s="1"/>
      <c r="E785" s="1"/>
      <c r="F785" s="1"/>
    </row>
    <row r="786" spans="1:6" ht="15.75" customHeight="1">
      <c r="A786" s="1"/>
      <c r="C786" s="1"/>
      <c r="E786" s="1"/>
      <c r="F786" s="1"/>
    </row>
    <row r="787" spans="1:6" ht="15.75" customHeight="1">
      <c r="A787" s="1"/>
      <c r="C787" s="1"/>
      <c r="E787" s="1"/>
      <c r="F787" s="1"/>
    </row>
    <row r="788" spans="1:6" ht="15.75" customHeight="1">
      <c r="A788" s="1"/>
      <c r="C788" s="1"/>
      <c r="E788" s="1"/>
      <c r="F788" s="1"/>
    </row>
    <row r="789" spans="1:6" ht="15.75" customHeight="1">
      <c r="A789" s="1"/>
      <c r="C789" s="1"/>
      <c r="E789" s="1"/>
      <c r="F789" s="1"/>
    </row>
    <row r="790" spans="1:6" ht="15.75" customHeight="1">
      <c r="A790" s="1"/>
      <c r="C790" s="1"/>
      <c r="E790" s="1"/>
      <c r="F790" s="1"/>
    </row>
    <row r="791" spans="1:6" ht="15.75" customHeight="1">
      <c r="A791" s="1"/>
      <c r="C791" s="1"/>
      <c r="E791" s="1"/>
      <c r="F791" s="1"/>
    </row>
    <row r="792" spans="1:6" ht="15.75" customHeight="1">
      <c r="A792" s="1"/>
      <c r="C792" s="1"/>
      <c r="E792" s="1"/>
      <c r="F792" s="1"/>
    </row>
    <row r="793" spans="1:6" ht="15.75" customHeight="1">
      <c r="A793" s="1"/>
      <c r="C793" s="1"/>
      <c r="E793" s="1"/>
      <c r="F793" s="1"/>
    </row>
    <row r="794" spans="1:6" ht="15.75" customHeight="1">
      <c r="A794" s="1"/>
      <c r="C794" s="1"/>
      <c r="E794" s="1"/>
      <c r="F794" s="1"/>
    </row>
    <row r="795" spans="1:6" ht="15.75" customHeight="1">
      <c r="A795" s="1"/>
      <c r="C795" s="1"/>
      <c r="E795" s="1"/>
      <c r="F795" s="1"/>
    </row>
    <row r="796" spans="1:6" ht="15.75" customHeight="1">
      <c r="A796" s="1"/>
      <c r="C796" s="1"/>
      <c r="E796" s="1"/>
      <c r="F796" s="1"/>
    </row>
    <row r="797" spans="1:6" ht="15.75" customHeight="1">
      <c r="A797" s="1"/>
      <c r="C797" s="1"/>
      <c r="E797" s="1"/>
      <c r="F797" s="1"/>
    </row>
    <row r="798" spans="1:6" ht="15.75" customHeight="1">
      <c r="A798" s="1"/>
      <c r="C798" s="1"/>
      <c r="E798" s="1"/>
      <c r="F798" s="1"/>
    </row>
    <row r="799" spans="1:6" ht="15.75" customHeight="1">
      <c r="A799" s="1"/>
      <c r="C799" s="1"/>
      <c r="E799" s="1"/>
      <c r="F799" s="1"/>
    </row>
    <row r="800" spans="1:6" ht="15.75" customHeight="1">
      <c r="A800" s="1"/>
      <c r="C800" s="1"/>
      <c r="E800" s="1"/>
      <c r="F800" s="1"/>
    </row>
    <row r="801" spans="1:6" ht="15.75" customHeight="1">
      <c r="A801" s="1"/>
      <c r="C801" s="1"/>
      <c r="E801" s="1"/>
      <c r="F801" s="1"/>
    </row>
    <row r="802" spans="1:6" ht="15.75" customHeight="1">
      <c r="A802" s="1"/>
      <c r="C802" s="1"/>
      <c r="E802" s="1"/>
      <c r="F802" s="1"/>
    </row>
    <row r="803" spans="1:6" ht="15.75" customHeight="1">
      <c r="A803" s="1"/>
      <c r="C803" s="1"/>
      <c r="E803" s="1"/>
      <c r="F803" s="1"/>
    </row>
    <row r="804" spans="1:6" ht="15.75" customHeight="1">
      <c r="A804" s="1"/>
      <c r="C804" s="1"/>
      <c r="E804" s="1"/>
      <c r="F804" s="1"/>
    </row>
    <row r="805" spans="1:6" ht="15.75" customHeight="1">
      <c r="A805" s="1"/>
      <c r="C805" s="1"/>
      <c r="E805" s="1"/>
      <c r="F805" s="1"/>
    </row>
    <row r="806" spans="1:6" ht="15.75" customHeight="1">
      <c r="A806" s="1"/>
      <c r="C806" s="1"/>
      <c r="E806" s="1"/>
      <c r="F806" s="1"/>
    </row>
    <row r="807" spans="1:6" ht="15.75" customHeight="1">
      <c r="A807" s="1"/>
      <c r="C807" s="1"/>
      <c r="E807" s="1"/>
      <c r="F807" s="1"/>
    </row>
    <row r="808" spans="1:6" ht="15.75" customHeight="1">
      <c r="A808" s="1"/>
      <c r="C808" s="1"/>
      <c r="E808" s="1"/>
      <c r="F808" s="1"/>
    </row>
    <row r="809" spans="1:6" ht="15.75" customHeight="1">
      <c r="A809" s="1"/>
      <c r="C809" s="1"/>
      <c r="E809" s="1"/>
      <c r="F809" s="1"/>
    </row>
    <row r="810" spans="1:6" ht="15.75" customHeight="1">
      <c r="A810" s="1"/>
      <c r="C810" s="1"/>
      <c r="E810" s="1"/>
      <c r="F810" s="1"/>
    </row>
    <row r="811" spans="1:6" ht="15.75" customHeight="1">
      <c r="A811" s="1"/>
      <c r="C811" s="1"/>
      <c r="E811" s="1"/>
      <c r="F811" s="1"/>
    </row>
    <row r="812" spans="1:6" ht="15.75" customHeight="1">
      <c r="A812" s="1"/>
      <c r="C812" s="1"/>
      <c r="E812" s="1"/>
      <c r="F812" s="1"/>
    </row>
    <row r="813" spans="1:6" ht="15.75" customHeight="1">
      <c r="A813" s="1"/>
      <c r="C813" s="1"/>
      <c r="E813" s="1"/>
      <c r="F813" s="1"/>
    </row>
    <row r="814" spans="1:6" ht="15.75" customHeight="1">
      <c r="A814" s="1"/>
      <c r="C814" s="1"/>
      <c r="E814" s="1"/>
      <c r="F814" s="1"/>
    </row>
    <row r="815" spans="1:6" ht="15.75" customHeight="1">
      <c r="A815" s="1"/>
      <c r="C815" s="1"/>
      <c r="E815" s="1"/>
      <c r="F815" s="1"/>
    </row>
    <row r="816" spans="1:6" ht="15.75" customHeight="1">
      <c r="A816" s="1"/>
      <c r="C816" s="1"/>
      <c r="E816" s="1"/>
      <c r="F816" s="1"/>
    </row>
    <row r="817" spans="1:6" ht="15.75" customHeight="1">
      <c r="A817" s="1"/>
      <c r="C817" s="1"/>
      <c r="E817" s="1"/>
      <c r="F817" s="1"/>
    </row>
    <row r="818" spans="1:6" ht="15.75" customHeight="1">
      <c r="A818" s="1"/>
      <c r="C818" s="1"/>
      <c r="E818" s="1"/>
      <c r="F818" s="1"/>
    </row>
    <row r="819" spans="1:6" ht="15.75" customHeight="1">
      <c r="A819" s="1"/>
      <c r="C819" s="1"/>
      <c r="E819" s="1"/>
      <c r="F819" s="1"/>
    </row>
    <row r="820" spans="1:6" ht="15.75" customHeight="1">
      <c r="A820" s="1"/>
      <c r="C820" s="1"/>
      <c r="E820" s="1"/>
      <c r="F820" s="1"/>
    </row>
    <row r="821" spans="1:6" ht="15.75" customHeight="1">
      <c r="A821" s="1"/>
      <c r="C821" s="1"/>
      <c r="E821" s="1"/>
      <c r="F821" s="1"/>
    </row>
    <row r="822" spans="1:6" ht="15.75" customHeight="1">
      <c r="A822" s="1"/>
      <c r="C822" s="1"/>
      <c r="E822" s="1"/>
      <c r="F822" s="1"/>
    </row>
    <row r="823" spans="1:6" ht="15.75" customHeight="1">
      <c r="A823" s="1"/>
      <c r="C823" s="1"/>
      <c r="E823" s="1"/>
      <c r="F823" s="1"/>
    </row>
    <row r="824" spans="1:6" ht="15.75" customHeight="1">
      <c r="A824" s="1"/>
      <c r="C824" s="1"/>
      <c r="E824" s="1"/>
      <c r="F824" s="1"/>
    </row>
    <row r="825" spans="1:6" ht="15.75" customHeight="1">
      <c r="A825" s="1"/>
      <c r="C825" s="1"/>
      <c r="E825" s="1"/>
      <c r="F825" s="1"/>
    </row>
    <row r="826" spans="1:6" ht="15.75" customHeight="1">
      <c r="A826" s="1"/>
      <c r="C826" s="1"/>
      <c r="E826" s="1"/>
      <c r="F826" s="1"/>
    </row>
    <row r="827" spans="1:6" ht="15.75" customHeight="1">
      <c r="A827" s="1"/>
      <c r="C827" s="1"/>
      <c r="E827" s="1"/>
      <c r="F827" s="1"/>
    </row>
    <row r="828" spans="1:6" ht="15.75" customHeight="1">
      <c r="A828" s="1"/>
      <c r="C828" s="1"/>
      <c r="E828" s="1"/>
      <c r="F828" s="1"/>
    </row>
    <row r="829" spans="1:6" ht="15.75" customHeight="1">
      <c r="A829" s="1"/>
      <c r="C829" s="1"/>
      <c r="E829" s="1"/>
      <c r="F829" s="1"/>
    </row>
    <row r="830" spans="1:6" ht="15.75" customHeight="1">
      <c r="A830" s="1"/>
      <c r="C830" s="1"/>
      <c r="E830" s="1"/>
      <c r="F830" s="1"/>
    </row>
    <row r="831" spans="1:6" ht="15.75" customHeight="1">
      <c r="A831" s="1"/>
      <c r="C831" s="1"/>
      <c r="E831" s="1"/>
      <c r="F831" s="1"/>
    </row>
    <row r="832" spans="1:6" ht="15.75" customHeight="1">
      <c r="A832" s="1"/>
      <c r="C832" s="1"/>
      <c r="E832" s="1"/>
      <c r="F832" s="1"/>
    </row>
    <row r="833" spans="1:6" ht="15.75" customHeight="1">
      <c r="A833" s="1"/>
      <c r="C833" s="1"/>
      <c r="E833" s="1"/>
      <c r="F833" s="1"/>
    </row>
    <row r="834" spans="1:6" ht="15.75" customHeight="1">
      <c r="A834" s="1"/>
      <c r="C834" s="1"/>
      <c r="E834" s="1"/>
      <c r="F834" s="1"/>
    </row>
    <row r="835" spans="1:6" ht="15.75" customHeight="1">
      <c r="A835" s="1"/>
      <c r="C835" s="1"/>
      <c r="E835" s="1"/>
      <c r="F835" s="1"/>
    </row>
    <row r="836" spans="1:6" ht="15.75" customHeight="1">
      <c r="A836" s="1"/>
      <c r="C836" s="1"/>
      <c r="E836" s="1"/>
      <c r="F836" s="1"/>
    </row>
    <row r="837" spans="1:6" ht="15.75" customHeight="1">
      <c r="A837" s="1"/>
      <c r="C837" s="1"/>
      <c r="E837" s="1"/>
      <c r="F837" s="1"/>
    </row>
    <row r="838" spans="1:6" ht="15.75" customHeight="1">
      <c r="A838" s="1"/>
      <c r="C838" s="1"/>
      <c r="E838" s="1"/>
      <c r="F838" s="1"/>
    </row>
    <row r="839" spans="1:6" ht="15.75" customHeight="1">
      <c r="A839" s="1"/>
      <c r="C839" s="1"/>
      <c r="E839" s="1"/>
      <c r="F839" s="1"/>
    </row>
    <row r="840" spans="1:6" ht="15.75" customHeight="1">
      <c r="A840" s="1"/>
      <c r="C840" s="1"/>
      <c r="E840" s="1"/>
      <c r="F840" s="1"/>
    </row>
    <row r="841" spans="1:6" ht="15.75" customHeight="1">
      <c r="A841" s="1"/>
      <c r="C841" s="1"/>
      <c r="E841" s="1"/>
      <c r="F841" s="1"/>
    </row>
    <row r="842" spans="1:6" ht="15.75" customHeight="1">
      <c r="A842" s="1"/>
      <c r="C842" s="1"/>
      <c r="E842" s="1"/>
      <c r="F842" s="1"/>
    </row>
    <row r="843" spans="1:6" ht="15.75" customHeight="1">
      <c r="A843" s="1"/>
      <c r="C843" s="1"/>
      <c r="E843" s="1"/>
      <c r="F843" s="1"/>
    </row>
    <row r="844" spans="1:6" ht="15.75" customHeight="1">
      <c r="A844" s="1"/>
      <c r="C844" s="1"/>
      <c r="E844" s="1"/>
      <c r="F844" s="1"/>
    </row>
    <row r="845" spans="1:6" ht="15.75" customHeight="1">
      <c r="A845" s="1"/>
      <c r="C845" s="1"/>
      <c r="E845" s="1"/>
      <c r="F845" s="1"/>
    </row>
    <row r="846" spans="1:6" ht="15.75" customHeight="1">
      <c r="A846" s="1"/>
      <c r="C846" s="1"/>
      <c r="E846" s="1"/>
      <c r="F846" s="1"/>
    </row>
    <row r="847" spans="1:6" ht="15.75" customHeight="1">
      <c r="A847" s="1"/>
      <c r="C847" s="1"/>
      <c r="E847" s="1"/>
      <c r="F847" s="1"/>
    </row>
    <row r="848" spans="1:6" ht="15.75" customHeight="1">
      <c r="A848" s="1"/>
      <c r="C848" s="1"/>
      <c r="E848" s="1"/>
      <c r="F848" s="1"/>
    </row>
    <row r="849" spans="1:6" ht="15.75" customHeight="1">
      <c r="A849" s="1"/>
      <c r="C849" s="1"/>
      <c r="E849" s="1"/>
      <c r="F849" s="1"/>
    </row>
    <row r="850" spans="1:6" ht="15.75" customHeight="1">
      <c r="A850" s="1"/>
      <c r="C850" s="1"/>
      <c r="E850" s="1"/>
      <c r="F850" s="1"/>
    </row>
    <row r="851" spans="1:6" ht="15.75" customHeight="1">
      <c r="A851" s="1"/>
      <c r="C851" s="1"/>
      <c r="E851" s="1"/>
      <c r="F851" s="1"/>
    </row>
    <row r="852" spans="1:6" ht="15.75" customHeight="1">
      <c r="A852" s="1"/>
      <c r="C852" s="1"/>
      <c r="E852" s="1"/>
      <c r="F852" s="1"/>
    </row>
    <row r="853" spans="1:6" ht="15.75" customHeight="1">
      <c r="A853" s="1"/>
      <c r="C853" s="1"/>
      <c r="E853" s="1"/>
      <c r="F853" s="1"/>
    </row>
    <row r="854" spans="1:6" ht="15.75" customHeight="1">
      <c r="A854" s="1"/>
      <c r="C854" s="1"/>
      <c r="E854" s="1"/>
      <c r="F854" s="1"/>
    </row>
    <row r="855" spans="1:6" ht="15.75" customHeight="1">
      <c r="A855" s="1"/>
      <c r="C855" s="1"/>
      <c r="E855" s="1"/>
      <c r="F855" s="1"/>
    </row>
    <row r="856" spans="1:6" ht="15.75" customHeight="1">
      <c r="A856" s="1"/>
      <c r="C856" s="1"/>
      <c r="E856" s="1"/>
      <c r="F856" s="1"/>
    </row>
    <row r="857" spans="1:6" ht="15.75" customHeight="1">
      <c r="A857" s="1"/>
      <c r="C857" s="1"/>
      <c r="E857" s="1"/>
      <c r="F857" s="1"/>
    </row>
    <row r="858" spans="1:6" ht="15.75" customHeight="1">
      <c r="A858" s="1"/>
      <c r="C858" s="1"/>
      <c r="E858" s="1"/>
      <c r="F858" s="1"/>
    </row>
    <row r="859" spans="1:6" ht="15.75" customHeight="1">
      <c r="A859" s="1"/>
      <c r="C859" s="1"/>
      <c r="E859" s="1"/>
      <c r="F859" s="1"/>
    </row>
    <row r="860" spans="1:6" ht="15.75" customHeight="1">
      <c r="A860" s="1"/>
      <c r="C860" s="1"/>
      <c r="E860" s="1"/>
      <c r="F860" s="1"/>
    </row>
    <row r="861" spans="1:6" ht="15.75" customHeight="1">
      <c r="A861" s="1"/>
      <c r="C861" s="1"/>
      <c r="E861" s="1"/>
      <c r="F861" s="1"/>
    </row>
    <row r="862" spans="1:6" ht="15.75" customHeight="1">
      <c r="A862" s="1"/>
      <c r="C862" s="1"/>
      <c r="E862" s="1"/>
      <c r="F862" s="1"/>
    </row>
    <row r="863" spans="1:6" ht="15.75" customHeight="1">
      <c r="A863" s="1"/>
      <c r="C863" s="1"/>
      <c r="E863" s="1"/>
      <c r="F863" s="1"/>
    </row>
    <row r="864" spans="1:6" ht="15.75" customHeight="1">
      <c r="A864" s="1"/>
      <c r="C864" s="1"/>
      <c r="E864" s="1"/>
      <c r="F864" s="1"/>
    </row>
    <row r="865" spans="1:6" ht="15.75" customHeight="1">
      <c r="A865" s="1"/>
      <c r="C865" s="1"/>
      <c r="E865" s="1"/>
      <c r="F865" s="1"/>
    </row>
    <row r="866" spans="1:6" ht="15.75" customHeight="1">
      <c r="A866" s="1"/>
      <c r="C866" s="1"/>
      <c r="E866" s="1"/>
      <c r="F866" s="1"/>
    </row>
    <row r="867" spans="1:6" ht="15.75" customHeight="1">
      <c r="A867" s="1"/>
      <c r="C867" s="1"/>
      <c r="E867" s="1"/>
      <c r="F867" s="1"/>
    </row>
    <row r="868" spans="1:6" ht="15.75" customHeight="1">
      <c r="A868" s="1"/>
      <c r="C868" s="1"/>
      <c r="E868" s="1"/>
      <c r="F868" s="1"/>
    </row>
    <row r="869" spans="1:6" ht="15.75" customHeight="1">
      <c r="A869" s="1"/>
      <c r="C869" s="1"/>
      <c r="E869" s="1"/>
      <c r="F869" s="1"/>
    </row>
    <row r="870" spans="1:6" ht="15.75" customHeight="1">
      <c r="A870" s="1"/>
      <c r="C870" s="1"/>
      <c r="E870" s="1"/>
      <c r="F870" s="1"/>
    </row>
    <row r="871" spans="1:6" ht="15.75" customHeight="1">
      <c r="A871" s="1"/>
      <c r="C871" s="1"/>
      <c r="E871" s="1"/>
      <c r="F871" s="1"/>
    </row>
    <row r="872" spans="1:6" ht="15.75" customHeight="1">
      <c r="A872" s="1"/>
      <c r="C872" s="1"/>
      <c r="E872" s="1"/>
      <c r="F872" s="1"/>
    </row>
    <row r="873" spans="1:6" ht="15.75" customHeight="1">
      <c r="A873" s="1"/>
      <c r="C873" s="1"/>
      <c r="E873" s="1"/>
      <c r="F873" s="1"/>
    </row>
    <row r="874" spans="1:6" ht="15.75" customHeight="1">
      <c r="A874" s="1"/>
      <c r="C874" s="1"/>
      <c r="E874" s="1"/>
      <c r="F874" s="1"/>
    </row>
    <row r="875" spans="1:6" ht="15.75" customHeight="1">
      <c r="A875" s="1"/>
      <c r="C875" s="1"/>
      <c r="E875" s="1"/>
      <c r="F875" s="1"/>
    </row>
    <row r="876" spans="1:6" ht="15.75" customHeight="1">
      <c r="A876" s="1"/>
      <c r="C876" s="1"/>
      <c r="E876" s="1"/>
      <c r="F876" s="1"/>
    </row>
    <row r="877" spans="1:6" ht="15.75" customHeight="1">
      <c r="A877" s="1"/>
      <c r="C877" s="1"/>
      <c r="E877" s="1"/>
      <c r="F877" s="1"/>
    </row>
    <row r="878" spans="1:6" ht="15.75" customHeight="1">
      <c r="A878" s="1"/>
      <c r="C878" s="1"/>
      <c r="E878" s="1"/>
      <c r="F878" s="1"/>
    </row>
    <row r="879" spans="1:6" ht="15.75" customHeight="1">
      <c r="A879" s="1"/>
      <c r="C879" s="1"/>
      <c r="E879" s="1"/>
      <c r="F879" s="1"/>
    </row>
    <row r="880" spans="1:6" ht="15.75" customHeight="1">
      <c r="A880" s="1"/>
      <c r="C880" s="1"/>
      <c r="E880" s="1"/>
      <c r="F880" s="1"/>
    </row>
    <row r="881" spans="1:6" ht="15.75" customHeight="1">
      <c r="A881" s="1"/>
      <c r="C881" s="1"/>
      <c r="E881" s="1"/>
      <c r="F881" s="1"/>
    </row>
    <row r="882" spans="1:6" ht="15.75" customHeight="1">
      <c r="A882" s="1"/>
      <c r="C882" s="1"/>
      <c r="E882" s="1"/>
      <c r="F882" s="1"/>
    </row>
    <row r="883" spans="1:6" ht="15.75" customHeight="1">
      <c r="A883" s="1"/>
      <c r="C883" s="1"/>
      <c r="E883" s="1"/>
      <c r="F883" s="1"/>
    </row>
    <row r="884" spans="1:6" ht="15.75" customHeight="1">
      <c r="A884" s="1"/>
      <c r="C884" s="1"/>
      <c r="E884" s="1"/>
      <c r="F884" s="1"/>
    </row>
    <row r="885" spans="1:6" ht="15.75" customHeight="1">
      <c r="A885" s="1"/>
      <c r="C885" s="1"/>
      <c r="E885" s="1"/>
      <c r="F885" s="1"/>
    </row>
    <row r="886" spans="1:6" ht="15.75" customHeight="1">
      <c r="A886" s="1"/>
      <c r="C886" s="1"/>
      <c r="E886" s="1"/>
      <c r="F886" s="1"/>
    </row>
    <row r="887" spans="1:6" ht="15.75" customHeight="1">
      <c r="A887" s="1"/>
      <c r="C887" s="1"/>
      <c r="E887" s="1"/>
      <c r="F887" s="1"/>
    </row>
    <row r="888" spans="1:6" ht="15.75" customHeight="1">
      <c r="A888" s="1"/>
      <c r="C888" s="1"/>
      <c r="E888" s="1"/>
      <c r="F888" s="1"/>
    </row>
    <row r="889" spans="1:6" ht="15.75" customHeight="1">
      <c r="A889" s="1"/>
      <c r="C889" s="1"/>
      <c r="E889" s="1"/>
      <c r="F889" s="1"/>
    </row>
    <row r="890" spans="1:6" ht="15.75" customHeight="1">
      <c r="A890" s="1"/>
      <c r="C890" s="1"/>
      <c r="E890" s="1"/>
      <c r="F890" s="1"/>
    </row>
    <row r="891" spans="1:6" ht="15.75" customHeight="1">
      <c r="A891" s="1"/>
      <c r="C891" s="1"/>
      <c r="E891" s="1"/>
      <c r="F891" s="1"/>
    </row>
    <row r="892" spans="1:6" ht="15.75" customHeight="1">
      <c r="A892" s="1"/>
      <c r="C892" s="1"/>
      <c r="E892" s="1"/>
      <c r="F892" s="1"/>
    </row>
    <row r="893" spans="1:6" ht="15.75" customHeight="1">
      <c r="A893" s="1"/>
      <c r="C893" s="1"/>
      <c r="E893" s="1"/>
      <c r="F893" s="1"/>
    </row>
    <row r="894" spans="1:6" ht="15.75" customHeight="1">
      <c r="A894" s="1"/>
      <c r="C894" s="1"/>
      <c r="E894" s="1"/>
      <c r="F894" s="1"/>
    </row>
    <row r="895" spans="1:6" ht="15.75" customHeight="1">
      <c r="A895" s="1"/>
      <c r="C895" s="1"/>
      <c r="E895" s="1"/>
      <c r="F895" s="1"/>
    </row>
    <row r="896" spans="1:6" ht="15.75" customHeight="1">
      <c r="A896" s="1"/>
      <c r="C896" s="1"/>
      <c r="E896" s="1"/>
      <c r="F896" s="1"/>
    </row>
    <row r="897" spans="1:6" ht="15.75" customHeight="1">
      <c r="A897" s="1"/>
      <c r="C897" s="1"/>
      <c r="E897" s="1"/>
      <c r="F897" s="1"/>
    </row>
    <row r="898" spans="1:6" ht="15.75" customHeight="1">
      <c r="A898" s="1"/>
      <c r="C898" s="1"/>
      <c r="E898" s="1"/>
      <c r="F898" s="1"/>
    </row>
    <row r="899" spans="1:6" ht="15.75" customHeight="1">
      <c r="A899" s="1"/>
      <c r="C899" s="1"/>
      <c r="E899" s="1"/>
      <c r="F899" s="1"/>
    </row>
    <row r="900" spans="1:6" ht="15.75" customHeight="1">
      <c r="A900" s="1"/>
      <c r="C900" s="1"/>
      <c r="E900" s="1"/>
      <c r="F900" s="1"/>
    </row>
    <row r="901" spans="1:6" ht="15.75" customHeight="1">
      <c r="A901" s="1"/>
      <c r="C901" s="1"/>
      <c r="E901" s="1"/>
      <c r="F901" s="1"/>
    </row>
    <row r="902" spans="1:6" ht="15.75" customHeight="1">
      <c r="A902" s="1"/>
      <c r="C902" s="1"/>
      <c r="E902" s="1"/>
      <c r="F902" s="1"/>
    </row>
    <row r="903" spans="1:6" ht="15.75" customHeight="1">
      <c r="A903" s="1"/>
      <c r="C903" s="1"/>
      <c r="E903" s="1"/>
      <c r="F903" s="1"/>
    </row>
    <row r="904" spans="1:6" ht="15.75" customHeight="1">
      <c r="A904" s="1"/>
      <c r="C904" s="1"/>
      <c r="E904" s="1"/>
      <c r="F904" s="1"/>
    </row>
    <row r="905" spans="1:6" ht="15.75" customHeight="1">
      <c r="A905" s="1"/>
      <c r="C905" s="1"/>
      <c r="E905" s="1"/>
      <c r="F905" s="1"/>
    </row>
    <row r="906" spans="1:6" ht="15.75" customHeight="1">
      <c r="A906" s="1"/>
      <c r="C906" s="1"/>
      <c r="E906" s="1"/>
      <c r="F906" s="1"/>
    </row>
    <row r="907" spans="1:6" ht="15.75" customHeight="1">
      <c r="A907" s="1"/>
      <c r="C907" s="1"/>
      <c r="E907" s="1"/>
      <c r="F907" s="1"/>
    </row>
    <row r="908" spans="1:6" ht="15.75" customHeight="1">
      <c r="A908" s="1"/>
      <c r="C908" s="1"/>
      <c r="E908" s="1"/>
      <c r="F908" s="1"/>
    </row>
    <row r="909" spans="1:6" ht="15.75" customHeight="1">
      <c r="A909" s="1"/>
      <c r="C909" s="1"/>
      <c r="E909" s="1"/>
      <c r="F909" s="1"/>
    </row>
    <row r="910" spans="1:6" ht="15.75" customHeight="1">
      <c r="A910" s="1"/>
      <c r="C910" s="1"/>
      <c r="E910" s="1"/>
      <c r="F910" s="1"/>
    </row>
    <row r="911" spans="1:6" ht="15.75" customHeight="1">
      <c r="A911" s="1"/>
      <c r="C911" s="1"/>
      <c r="E911" s="1"/>
      <c r="F911" s="1"/>
    </row>
    <row r="912" spans="1:6" ht="15.75" customHeight="1">
      <c r="A912" s="1"/>
      <c r="C912" s="1"/>
      <c r="E912" s="1"/>
      <c r="F912" s="1"/>
    </row>
    <row r="913" spans="1:6" ht="15.75" customHeight="1">
      <c r="A913" s="1"/>
      <c r="C913" s="1"/>
      <c r="E913" s="1"/>
      <c r="F913" s="1"/>
    </row>
    <row r="914" spans="1:6" ht="15.75" customHeight="1">
      <c r="A914" s="1"/>
      <c r="C914" s="1"/>
      <c r="E914" s="1"/>
      <c r="F914" s="1"/>
    </row>
    <row r="915" spans="1:6" ht="15.75" customHeight="1">
      <c r="A915" s="1"/>
      <c r="C915" s="1"/>
      <c r="E915" s="1"/>
      <c r="F915" s="1"/>
    </row>
    <row r="916" spans="1:6" ht="15.75" customHeight="1">
      <c r="A916" s="1"/>
      <c r="C916" s="1"/>
      <c r="E916" s="1"/>
      <c r="F916" s="1"/>
    </row>
    <row r="917" spans="1:6" ht="15.75" customHeight="1">
      <c r="A917" s="1"/>
      <c r="C917" s="1"/>
      <c r="E917" s="1"/>
      <c r="F917" s="1"/>
    </row>
    <row r="918" spans="1:6" ht="15.75" customHeight="1">
      <c r="A918" s="1"/>
      <c r="C918" s="1"/>
      <c r="E918" s="1"/>
      <c r="F918" s="1"/>
    </row>
    <row r="919" spans="1:6" ht="15.75" customHeight="1">
      <c r="A919" s="1"/>
      <c r="C919" s="1"/>
      <c r="E919" s="1"/>
      <c r="F919" s="1"/>
    </row>
    <row r="920" spans="1:6" ht="15.75" customHeight="1">
      <c r="A920" s="1"/>
      <c r="C920" s="1"/>
      <c r="E920" s="1"/>
      <c r="F920" s="1"/>
    </row>
    <row r="921" spans="1:6" ht="15.75" customHeight="1">
      <c r="A921" s="1"/>
      <c r="C921" s="1"/>
      <c r="E921" s="1"/>
      <c r="F921" s="1"/>
    </row>
    <row r="922" spans="1:6" ht="15.75" customHeight="1">
      <c r="A922" s="1"/>
      <c r="C922" s="1"/>
      <c r="E922" s="1"/>
      <c r="F922" s="1"/>
    </row>
    <row r="923" spans="1:6" ht="15.75" customHeight="1">
      <c r="A923" s="1"/>
      <c r="C923" s="1"/>
      <c r="E923" s="1"/>
      <c r="F923" s="1"/>
    </row>
    <row r="924" spans="1:6" ht="15.75" customHeight="1">
      <c r="A924" s="1"/>
      <c r="C924" s="1"/>
      <c r="E924" s="1"/>
      <c r="F924" s="1"/>
    </row>
    <row r="925" spans="1:6" ht="15.75" customHeight="1">
      <c r="A925" s="1"/>
      <c r="C925" s="1"/>
      <c r="E925" s="1"/>
      <c r="F925" s="1"/>
    </row>
    <row r="926" spans="1:6" ht="15.75" customHeight="1">
      <c r="A926" s="1"/>
      <c r="C926" s="1"/>
      <c r="E926" s="1"/>
      <c r="F926" s="1"/>
    </row>
    <row r="927" spans="1:6" ht="15.75" customHeight="1">
      <c r="A927" s="1"/>
      <c r="C927" s="1"/>
      <c r="E927" s="1"/>
      <c r="F927" s="1"/>
    </row>
    <row r="928" spans="1:6" ht="15.75" customHeight="1">
      <c r="A928" s="1"/>
      <c r="C928" s="1"/>
      <c r="E928" s="1"/>
      <c r="F928" s="1"/>
    </row>
    <row r="929" spans="1:6" ht="15.75" customHeight="1">
      <c r="A929" s="1"/>
      <c r="C929" s="1"/>
      <c r="E929" s="1"/>
      <c r="F929" s="1"/>
    </row>
    <row r="930" spans="1:6" ht="15.75" customHeight="1">
      <c r="A930" s="1"/>
      <c r="C930" s="1"/>
      <c r="E930" s="1"/>
      <c r="F930" s="1"/>
    </row>
    <row r="931" spans="1:6" ht="15.75" customHeight="1">
      <c r="A931" s="1"/>
      <c r="C931" s="1"/>
      <c r="E931" s="1"/>
      <c r="F931" s="1"/>
    </row>
    <row r="932" spans="1:6" ht="15.75" customHeight="1">
      <c r="A932" s="1"/>
      <c r="C932" s="1"/>
      <c r="E932" s="1"/>
      <c r="F932" s="1"/>
    </row>
    <row r="933" spans="1:6" ht="15.75" customHeight="1">
      <c r="A933" s="1"/>
      <c r="C933" s="1"/>
      <c r="E933" s="1"/>
      <c r="F933" s="1"/>
    </row>
    <row r="934" spans="1:6" ht="15.75" customHeight="1">
      <c r="A934" s="1"/>
      <c r="C934" s="1"/>
      <c r="E934" s="1"/>
      <c r="F934" s="1"/>
    </row>
    <row r="935" spans="1:6" ht="15.75" customHeight="1">
      <c r="A935" s="1"/>
      <c r="C935" s="1"/>
      <c r="E935" s="1"/>
      <c r="F935" s="1"/>
    </row>
    <row r="936" spans="1:6" ht="15.75" customHeight="1">
      <c r="A936" s="1"/>
      <c r="C936" s="1"/>
      <c r="E936" s="1"/>
      <c r="F936" s="1"/>
    </row>
    <row r="937" spans="1:6" ht="15.75" customHeight="1">
      <c r="A937" s="1"/>
      <c r="C937" s="1"/>
      <c r="E937" s="1"/>
      <c r="F937" s="1"/>
    </row>
    <row r="938" spans="1:6" ht="15.75" customHeight="1">
      <c r="A938" s="1"/>
      <c r="C938" s="1"/>
      <c r="E938" s="1"/>
      <c r="F938" s="1"/>
    </row>
    <row r="939" spans="1:6" ht="15.75" customHeight="1">
      <c r="A939" s="1"/>
      <c r="C939" s="1"/>
      <c r="E939" s="1"/>
      <c r="F939" s="1"/>
    </row>
    <row r="940" spans="1:6" ht="15.75" customHeight="1">
      <c r="A940" s="1"/>
      <c r="C940" s="1"/>
      <c r="E940" s="1"/>
      <c r="F940" s="1"/>
    </row>
    <row r="941" spans="1:6" ht="15.75" customHeight="1">
      <c r="A941" s="1"/>
      <c r="C941" s="1"/>
      <c r="E941" s="1"/>
      <c r="F941" s="1"/>
    </row>
    <row r="942" spans="1:6" ht="15.75" customHeight="1">
      <c r="A942" s="1"/>
      <c r="C942" s="1"/>
      <c r="E942" s="1"/>
      <c r="F942" s="1"/>
    </row>
    <row r="943" spans="1:6" ht="15.75" customHeight="1">
      <c r="A943" s="1"/>
      <c r="C943" s="1"/>
      <c r="E943" s="1"/>
      <c r="F943" s="1"/>
    </row>
    <row r="944" spans="1:6" ht="15.75" customHeight="1">
      <c r="A944" s="1"/>
      <c r="C944" s="1"/>
      <c r="E944" s="1"/>
      <c r="F944" s="1"/>
    </row>
    <row r="945" spans="1:6" ht="15.75" customHeight="1">
      <c r="A945" s="1"/>
      <c r="C945" s="1"/>
      <c r="E945" s="1"/>
      <c r="F945" s="1"/>
    </row>
    <row r="946" spans="1:6" ht="15.75" customHeight="1">
      <c r="A946" s="1"/>
      <c r="C946" s="1"/>
      <c r="E946" s="1"/>
      <c r="F946" s="1"/>
    </row>
    <row r="947" spans="1:6" ht="15.75" customHeight="1">
      <c r="A947" s="1"/>
      <c r="C947" s="1"/>
      <c r="E947" s="1"/>
      <c r="F947" s="1"/>
    </row>
    <row r="948" spans="1:6" ht="15.75" customHeight="1">
      <c r="A948" s="1"/>
      <c r="C948" s="1"/>
      <c r="E948" s="1"/>
      <c r="F948" s="1"/>
    </row>
    <row r="949" spans="1:6" ht="15.75" customHeight="1">
      <c r="A949" s="1"/>
      <c r="C949" s="1"/>
      <c r="E949" s="1"/>
      <c r="F949" s="1"/>
    </row>
    <row r="950" spans="1:6" ht="15.75" customHeight="1">
      <c r="A950" s="1"/>
      <c r="C950" s="1"/>
      <c r="E950" s="1"/>
      <c r="F950" s="1"/>
    </row>
    <row r="951" spans="1:6" ht="15.75" customHeight="1">
      <c r="A951" s="1"/>
      <c r="C951" s="1"/>
      <c r="E951" s="1"/>
      <c r="F951" s="1"/>
    </row>
    <row r="952" spans="1:6" ht="15.75" customHeight="1">
      <c r="A952" s="1"/>
      <c r="C952" s="1"/>
      <c r="E952" s="1"/>
      <c r="F952" s="1"/>
    </row>
    <row r="953" spans="1:6" ht="15.75" customHeight="1">
      <c r="A953" s="1"/>
      <c r="C953" s="1"/>
      <c r="E953" s="1"/>
      <c r="F953" s="1"/>
    </row>
    <row r="954" spans="1:6" ht="15.75" customHeight="1">
      <c r="A954" s="1"/>
      <c r="C954" s="1"/>
      <c r="E954" s="1"/>
      <c r="F954" s="1"/>
    </row>
    <row r="955" spans="1:6" ht="15.75" customHeight="1">
      <c r="A955" s="1"/>
      <c r="C955" s="1"/>
      <c r="E955" s="1"/>
      <c r="F955" s="1"/>
    </row>
    <row r="956" spans="1:6" ht="15.75" customHeight="1">
      <c r="A956" s="1"/>
      <c r="C956" s="1"/>
      <c r="E956" s="1"/>
      <c r="F956" s="1"/>
    </row>
    <row r="957" spans="1:6" ht="15.75" customHeight="1">
      <c r="A957" s="1"/>
      <c r="C957" s="1"/>
      <c r="E957" s="1"/>
      <c r="F957" s="1"/>
    </row>
    <row r="958" spans="1:6" ht="15.75" customHeight="1">
      <c r="A958" s="1"/>
      <c r="C958" s="1"/>
      <c r="E958" s="1"/>
      <c r="F958" s="1"/>
    </row>
    <row r="959" spans="1:6" ht="15.75" customHeight="1">
      <c r="A959" s="1"/>
      <c r="C959" s="1"/>
      <c r="E959" s="1"/>
      <c r="F959" s="1"/>
    </row>
    <row r="960" spans="1:6" ht="15.75" customHeight="1">
      <c r="A960" s="1"/>
      <c r="C960" s="1"/>
      <c r="E960" s="1"/>
      <c r="F960" s="1"/>
    </row>
    <row r="961" spans="1:6" ht="15.75" customHeight="1">
      <c r="A961" s="1"/>
      <c r="C961" s="1"/>
      <c r="E961" s="1"/>
      <c r="F961" s="1"/>
    </row>
    <row r="962" spans="1:6" ht="15.75" customHeight="1">
      <c r="A962" s="1"/>
      <c r="C962" s="1"/>
      <c r="E962" s="1"/>
      <c r="F962" s="1"/>
    </row>
    <row r="963" spans="1:6" ht="15.75" customHeight="1">
      <c r="A963" s="1"/>
      <c r="C963" s="1"/>
      <c r="E963" s="1"/>
      <c r="F963" s="1"/>
    </row>
    <row r="964" spans="1:6" ht="15.75" customHeight="1">
      <c r="A964" s="1"/>
      <c r="C964" s="1"/>
      <c r="E964" s="1"/>
      <c r="F964" s="1"/>
    </row>
    <row r="965" spans="1:6" ht="15.75" customHeight="1">
      <c r="A965" s="1"/>
      <c r="C965" s="1"/>
      <c r="E965" s="1"/>
      <c r="F965" s="1"/>
    </row>
    <row r="966" spans="1:6" ht="15.75" customHeight="1">
      <c r="A966" s="1"/>
      <c r="C966" s="1"/>
      <c r="E966" s="1"/>
      <c r="F966" s="1"/>
    </row>
    <row r="967" spans="1:6" ht="15.75" customHeight="1">
      <c r="A967" s="1"/>
      <c r="C967" s="1"/>
      <c r="E967" s="1"/>
      <c r="F967" s="1"/>
    </row>
    <row r="968" spans="1:6" ht="15.75" customHeight="1">
      <c r="A968" s="1"/>
      <c r="C968" s="1"/>
      <c r="E968" s="1"/>
      <c r="F968" s="1"/>
    </row>
    <row r="969" spans="1:6" ht="15.75" customHeight="1">
      <c r="A969" s="1"/>
      <c r="C969" s="1"/>
      <c r="E969" s="1"/>
      <c r="F969" s="1"/>
    </row>
    <row r="970" spans="1:6" ht="15.75" customHeight="1">
      <c r="A970" s="1"/>
      <c r="C970" s="1"/>
      <c r="E970" s="1"/>
      <c r="F970" s="1"/>
    </row>
    <row r="971" spans="1:6" ht="15.75" customHeight="1">
      <c r="A971" s="1"/>
      <c r="C971" s="1"/>
      <c r="E971" s="1"/>
      <c r="F971" s="1"/>
    </row>
    <row r="972" spans="1:6" ht="15.75" customHeight="1">
      <c r="A972" s="1"/>
      <c r="C972" s="1"/>
      <c r="E972" s="1"/>
      <c r="F972" s="1"/>
    </row>
    <row r="973" spans="1:6" ht="15.75" customHeight="1">
      <c r="A973" s="1"/>
      <c r="C973" s="1"/>
      <c r="E973" s="1"/>
      <c r="F973" s="1"/>
    </row>
    <row r="974" spans="1:6" ht="15.75" customHeight="1">
      <c r="A974" s="1"/>
      <c r="C974" s="1"/>
      <c r="E974" s="1"/>
      <c r="F974" s="1"/>
    </row>
    <row r="975" spans="1:6" ht="15.75" customHeight="1">
      <c r="A975" s="1"/>
      <c r="C975" s="1"/>
      <c r="E975" s="1"/>
      <c r="F975" s="1"/>
    </row>
    <row r="976" spans="1:6" ht="15.75" customHeight="1">
      <c r="A976" s="1"/>
      <c r="C976" s="1"/>
      <c r="E976" s="1"/>
      <c r="F976" s="1"/>
    </row>
    <row r="977" spans="1:6" ht="15.75" customHeight="1">
      <c r="A977" s="1"/>
      <c r="C977" s="1"/>
      <c r="E977" s="1"/>
      <c r="F977" s="1"/>
    </row>
    <row r="978" spans="1:6" ht="15.75" customHeight="1">
      <c r="A978" s="1"/>
      <c r="C978" s="1"/>
      <c r="E978" s="1"/>
      <c r="F978" s="1"/>
    </row>
    <row r="979" spans="1:6" ht="15.75" customHeight="1">
      <c r="A979" s="1"/>
      <c r="C979" s="1"/>
      <c r="E979" s="1"/>
      <c r="F979" s="1"/>
    </row>
    <row r="980" spans="1:6" ht="15.75" customHeight="1">
      <c r="A980" s="1"/>
      <c r="C980" s="1"/>
      <c r="E980" s="1"/>
      <c r="F980" s="1"/>
    </row>
    <row r="981" spans="1:6" ht="15.75" customHeight="1">
      <c r="A981" s="1"/>
      <c r="C981" s="1"/>
      <c r="E981" s="1"/>
      <c r="F981" s="1"/>
    </row>
    <row r="982" spans="1:6" ht="15.75" customHeight="1">
      <c r="A982" s="1"/>
      <c r="C982" s="1"/>
      <c r="E982" s="1"/>
      <c r="F982" s="1"/>
    </row>
    <row r="983" spans="1:6" ht="15.75" customHeight="1">
      <c r="A983" s="1"/>
      <c r="C983" s="1"/>
      <c r="E983" s="1"/>
      <c r="F983" s="1"/>
    </row>
    <row r="984" spans="1:6" ht="15.75" customHeight="1">
      <c r="A984" s="1"/>
      <c r="C984" s="1"/>
      <c r="E984" s="1"/>
      <c r="F984" s="1"/>
    </row>
    <row r="985" spans="1:6" ht="15.75" customHeight="1">
      <c r="A985" s="1"/>
      <c r="C985" s="1"/>
      <c r="E985" s="1"/>
      <c r="F985" s="1"/>
    </row>
    <row r="986" spans="1:6" ht="15.75" customHeight="1">
      <c r="A986" s="1"/>
      <c r="C986" s="1"/>
      <c r="E986" s="1"/>
      <c r="F986" s="1"/>
    </row>
    <row r="987" spans="1:6" ht="15.75" customHeight="1">
      <c r="A987" s="1"/>
      <c r="C987" s="1"/>
      <c r="E987" s="1"/>
      <c r="F987" s="1"/>
    </row>
    <row r="988" spans="1:6" ht="15.75" customHeight="1">
      <c r="A988" s="1"/>
      <c r="C988" s="1"/>
      <c r="E988" s="1"/>
      <c r="F988" s="1"/>
    </row>
    <row r="989" spans="1:6" ht="15.75" customHeight="1">
      <c r="A989" s="1"/>
      <c r="C989" s="1"/>
      <c r="E989" s="1"/>
      <c r="F989" s="1"/>
    </row>
    <row r="990" spans="1:6" ht="15.75" customHeight="1">
      <c r="A990" s="1"/>
      <c r="C990" s="1"/>
      <c r="E990" s="1"/>
      <c r="F990" s="1"/>
    </row>
    <row r="991" spans="1:6" ht="15.75" customHeight="1">
      <c r="A991" s="1"/>
      <c r="C991" s="1"/>
      <c r="E991" s="1"/>
      <c r="F991" s="1"/>
    </row>
    <row r="992" spans="1:6" ht="15.75" customHeight="1">
      <c r="A992" s="1"/>
      <c r="C992" s="1"/>
      <c r="E992" s="1"/>
      <c r="F992" s="1"/>
    </row>
    <row r="993" spans="1:6" ht="15.75" customHeight="1">
      <c r="A993" s="1"/>
      <c r="C993" s="1"/>
      <c r="E993" s="1"/>
      <c r="F993" s="1"/>
    </row>
    <row r="994" spans="1:6" ht="15.75" customHeight="1">
      <c r="A994" s="1"/>
      <c r="C994" s="1"/>
      <c r="E994" s="1"/>
      <c r="F994" s="1"/>
    </row>
    <row r="995" spans="1:6" ht="15" customHeight="1">
      <c r="A995" s="1"/>
      <c r="C995" s="1"/>
      <c r="E995" s="1"/>
      <c r="F995" s="1"/>
    </row>
    <row r="996" spans="1:6" ht="15" customHeight="1">
      <c r="A996" s="1"/>
      <c r="C996" s="1"/>
      <c r="E996" s="1"/>
      <c r="F996" s="1"/>
    </row>
    <row r="997" spans="1:6" ht="15" customHeight="1">
      <c r="A997" s="1"/>
      <c r="C997" s="1"/>
      <c r="E997" s="1"/>
      <c r="F997" s="1"/>
    </row>
    <row r="998" spans="1:6" ht="15" customHeight="1">
      <c r="A998" s="1"/>
      <c r="C998" s="1"/>
      <c r="E998" s="1"/>
      <c r="F998" s="1"/>
    </row>
    <row r="999" spans="1:6" ht="15" customHeight="1">
      <c r="A999" s="1"/>
      <c r="C999" s="1"/>
      <c r="E999" s="1"/>
      <c r="F999" s="1"/>
    </row>
    <row r="1000" spans="1:6" ht="15" customHeight="1">
      <c r="A1000" s="1"/>
      <c r="C1000" s="1"/>
      <c r="E1000" s="1"/>
      <c r="F1000" s="1"/>
    </row>
    <row r="1001" spans="1:6" ht="15" customHeight="1">
      <c r="A1001" s="1"/>
      <c r="C1001" s="1"/>
      <c r="E1001" s="1"/>
      <c r="F1001" s="1"/>
    </row>
    <row r="1002" spans="1:6" ht="15" customHeight="1">
      <c r="A1002" s="1"/>
      <c r="C1002" s="1"/>
      <c r="E1002" s="1"/>
      <c r="F1002" s="1"/>
    </row>
    <row r="1003" spans="1:6" ht="15" customHeight="1">
      <c r="A1003" s="1"/>
      <c r="C1003" s="1"/>
      <c r="E1003" s="1"/>
      <c r="F1003" s="1"/>
    </row>
    <row r="1004" spans="1:6" ht="15" customHeight="1">
      <c r="A1004" s="1"/>
      <c r="C1004" s="1"/>
      <c r="E1004" s="1"/>
      <c r="F1004" s="1"/>
    </row>
  </sheetData>
  <sheetProtection algorithmName="SHA-512" hashValue="OGUw0XN/ton9BN9ihDmVQGCXj94AcMLVciEjke7/VaupIp81x7Cp73Ci2GeRBVQun7zrkK6ocF0hibaJJwYWhA==" saltValue="AsZx5TDjNm5Pot3vEQROuQ==" spinCount="100000" sheet="1" objects="1" scenarios="1" selectLockedCells="1"/>
  <mergeCells count="41">
    <mergeCell ref="B131:G132"/>
    <mergeCell ref="D90:E90"/>
    <mergeCell ref="D92:E92"/>
    <mergeCell ref="D127:E129"/>
    <mergeCell ref="B126:D126"/>
    <mergeCell ref="B107:D109"/>
    <mergeCell ref="D112:E112"/>
    <mergeCell ref="D114:E114"/>
    <mergeCell ref="D116:E116"/>
    <mergeCell ref="D118:E118"/>
    <mergeCell ref="D120:E120"/>
    <mergeCell ref="D122:E122"/>
    <mergeCell ref="B98:B100"/>
    <mergeCell ref="D98:E100"/>
    <mergeCell ref="G98:G100"/>
    <mergeCell ref="B44:D44"/>
    <mergeCell ref="D46:F46"/>
    <mergeCell ref="D48:F48"/>
    <mergeCell ref="D49:F49"/>
    <mergeCell ref="D50:F50"/>
    <mergeCell ref="D19:E19"/>
    <mergeCell ref="D21:E21"/>
    <mergeCell ref="D23:E23"/>
    <mergeCell ref="E25:G25"/>
    <mergeCell ref="B29:D30"/>
    <mergeCell ref="B3:D3"/>
    <mergeCell ref="B6:G6"/>
    <mergeCell ref="D9:E9"/>
    <mergeCell ref="D11:E11"/>
    <mergeCell ref="D13:E13"/>
    <mergeCell ref="D51:F51"/>
    <mergeCell ref="D52:F52"/>
    <mergeCell ref="D53:F53"/>
    <mergeCell ref="D55:F55"/>
    <mergeCell ref="D76:E76"/>
    <mergeCell ref="D88:E88"/>
    <mergeCell ref="D78:E78"/>
    <mergeCell ref="D80:E80"/>
    <mergeCell ref="D82:E82"/>
    <mergeCell ref="D84:E84"/>
    <mergeCell ref="D86:E86"/>
  </mergeCells>
  <conditionalFormatting sqref="D25">
    <cfRule type="containsText" dxfId="106" priority="15" operator="containsText" text="Vyberte">
      <formula>NOT(ISERROR(SEARCH(("Vyberte"),(D25))))</formula>
    </cfRule>
  </conditionalFormatting>
  <conditionalFormatting sqref="D25">
    <cfRule type="cellIs" dxfId="105" priority="16" operator="greaterThan">
      <formula>3</formula>
    </cfRule>
  </conditionalFormatting>
  <conditionalFormatting sqref="D40 H39:H41">
    <cfRule type="containsText" dxfId="104" priority="17" operator="containsText" text="uzpůsoben">
      <formula>NOT(ISERROR(SEARCH(("uzpůsoben"),(D40))))</formula>
    </cfRule>
  </conditionalFormatting>
  <conditionalFormatting sqref="D112:E112 D114:E114 D116:E116 D118:E118 D120:E120 D122:E122">
    <cfRule type="expression" dxfId="103" priority="18">
      <formula>$D$110="NE"</formula>
    </cfRule>
  </conditionalFormatting>
  <dataValidations count="4">
    <dataValidation type="custom" allowBlank="1" showInputMessage="1" prompt="Vyplňte pouze v případě, že Vaše odpověď zní &quot;ANO&quot;. Délka vysvětlení nesmí překročit 500 znaků." sqref="D98" xr:uid="{00000000-0002-0000-0100-000006000000}">
      <formula1>LTE(LEN(D98),(500))</formula1>
    </dataValidation>
    <dataValidation type="custom" allowBlank="1" showInputMessage="1" prompt="Zadejte název projektu v anglickém jazyce o maximální délce 254 znaků." sqref="D11" xr:uid="{00000000-0002-0000-0100-00000A000000}">
      <formula1>LTE(LEN(D11),(254))</formula1>
    </dataValidation>
    <dataValidation type="custom" allowBlank="1" showInputMessage="1" prompt="Zadejte název projektu v českém jazyce o maximální délce 254 znaků." sqref="D13" xr:uid="{00000000-0002-0000-0100-00000D000000}">
      <formula1>LTE(LEN(D13),(254))</formula1>
    </dataValidation>
    <dataValidation type="custom" allowBlank="1" showInputMessage="1" prompt="Zadejte komentář k výběru NPOV o maximální délce 500 znaků." sqref="D55" xr:uid="{00000000-0002-0000-0100-000017000000}">
      <formula1>LTE(LEN(D55),(500))</formula1>
    </dataValidation>
  </dataValidations>
  <hyperlinks>
    <hyperlink ref="B42" r:id="rId1" xr:uid="{00000000-0004-0000-0100-000000000000}"/>
    <hyperlink ref="B75" r:id="rId2" xr:uid="{00000000-0004-0000-0100-000001000000}"/>
    <hyperlink ref="B81" r:id="rId3" xr:uid="{00000000-0004-0000-0100-000002000000}"/>
    <hyperlink ref="B83" r:id="rId4" xr:uid="{00000000-0004-0000-0100-000003000000}"/>
    <hyperlink ref="B104" r:id="rId5" xr:uid="{00000000-0004-0000-0100-000005000000}"/>
    <hyperlink ref="B105" r:id="rId6" xr:uid="{00000000-0004-0000-0100-000006000000}"/>
    <hyperlink ref="B95" r:id="rId7" xr:uid="{00000000-0004-0000-0100-000004000000}"/>
    <hyperlink ref="B87" r:id="rId8" xr:uid="{078E6129-ABBC-49A6-A8A8-DFF47B83886C}"/>
  </hyperlinks>
  <pageMargins left="0.7" right="0.7" top="0.78740157499999996" bottom="0.78740157499999996" header="0" footer="0"/>
  <pageSetup paperSize="9" fitToHeight="0" orientation="landscape" r:id="rId9"/>
  <headerFooter>
    <oddHeader>&amp;LC00000 TACR Application Form povinná příloha pro českého/ých uchazeče/ů mezinárodní výzvy ERA-NET COFUND &amp;R</oddHeader>
    <oddFooter>&amp;RStránka &amp;P z</oddFooter>
  </headerFooter>
  <drawing r:id="rId10"/>
  <extLst>
    <ext xmlns:x14="http://schemas.microsoft.com/office/spreadsheetml/2009/9/main" uri="{CCE6A557-97BC-4b89-ADB6-D9C93CAAB3DF}">
      <x14:dataValidations xmlns:xm="http://schemas.microsoft.com/office/excel/2006/main" count="17">
        <x14:dataValidation type="list" allowBlank="1" showInputMessage="1" prompt="Vyberte příslušný cíl z oblasti PO1._x000a_" xr:uid="{00000000-0002-0000-0100-000000000000}">
          <x14:formula1>
            <xm:f>číselníky!$G$178:$G$194</xm:f>
          </x14:formula1>
          <xm:sqref>D48</xm:sqref>
        </x14:dataValidation>
        <x14:dataValidation type="list" allowBlank="1" showInputMessage="1" prompt="Vyberte možnost z rozevíracího seznamu." xr:uid="{00000000-0002-0000-0100-000002000000}">
          <x14:formula1>
            <xm:f>číselníky!$M$31:$M$33</xm:f>
          </x14:formula1>
          <xm:sqref>D32</xm:sqref>
        </x14:dataValidation>
        <x14:dataValidation type="list" allowBlank="1" xr:uid="{00000000-0002-0000-0100-000004000000}">
          <x14:formula1>
            <xm:f>číselníky!$AC$2:$AC$124</xm:f>
          </x14:formula1>
          <xm:sqref>D78 D80</xm:sqref>
        </x14:dataValidation>
        <x14:dataValidation type="list" allowBlank="1" showInputMessage="1" prompt="Vyberte příslušný cíl z oblasti PO4." xr:uid="{00000000-0002-0000-0100-000005000000}">
          <x14:formula1>
            <xm:f>číselníky!$G$256:$G$281</xm:f>
          </x14:formula1>
          <xm:sqref>D51</xm:sqref>
        </x14:dataValidation>
        <x14:dataValidation type="list" allowBlank="1" showErrorMessage="1" xr:uid="{00000000-0002-0000-0100-000009000000}">
          <x14:formula1>
            <xm:f>číselníky!$Z$10:$Z$12</xm:f>
          </x14:formula1>
          <xm:sqref>F94</xm:sqref>
        </x14:dataValidation>
        <x14:dataValidation type="list" allowBlank="1" showInputMessage="1" prompt="Vyberte příslušný cíl z oblasti PO6." xr:uid="{00000000-0002-0000-0100-00000B000000}">
          <x14:formula1>
            <xm:f>číselníky!$G$323:$G$347</xm:f>
          </x14:formula1>
          <xm:sqref>D53</xm:sqref>
        </x14:dataValidation>
        <x14:dataValidation type="list" allowBlank="1" showInputMessage="1" prompt="Vyberte příslušný cíl z oblasti PO2." xr:uid="{00000000-0002-0000-0100-00000E000000}">
          <x14:formula1>
            <xm:f>číselníky!$G$195:$G$229</xm:f>
          </x14:formula1>
          <xm:sqref>D49</xm:sqref>
        </x14:dataValidation>
        <x14:dataValidation type="list" allowBlank="1" showErrorMessage="1" xr:uid="{00000000-0002-0000-0100-000011000000}">
          <x14:formula1>
            <xm:f>číselníky!$D$2:$D$4</xm:f>
          </x14:formula1>
          <xm:sqref>D110 D96</xm:sqref>
        </x14:dataValidation>
        <x14:dataValidation type="list" allowBlank="1" showInputMessage="1" showErrorMessage="1" prompt="Zadejte počet českých uchazečů (myšleno subjektů) zapojených do projektu._x000a_Pokud v projektu figuruje 4 a více českých uchazečů, kontaktujte nás prosím na adrese katerina.volfova@tacr.cz. Formulář přizpůsobíme Vašim potřebám." xr:uid="{00000000-0002-0000-0100-000012000000}">
          <x14:formula1>
            <xm:f>číselníky!$J$17:$J$20</xm:f>
          </x14:formula1>
          <xm:sqref>D25</xm:sqref>
        </x14:dataValidation>
        <x14:dataValidation type="list" allowBlank="1" showInputMessage="1" prompt="Vyberte příslušný cíl z oblasti PO5." xr:uid="{00000000-0002-0000-0100-000013000000}">
          <x14:formula1>
            <xm:f>číselníky!$G$282:$G$322</xm:f>
          </x14:formula1>
          <xm:sqref>D52</xm:sqref>
        </x14:dataValidation>
        <x14:dataValidation type="list" allowBlank="1" showInputMessage="1" prompt="Vyberte příslušný cíl z oblasti PO3." xr:uid="{00000000-0002-0000-0100-000015000000}">
          <x14:formula1>
            <xm:f>číselníky!$G$230:$G$255</xm:f>
          </x14:formula1>
          <xm:sqref>D50</xm:sqref>
        </x14:dataValidation>
        <x14:dataValidation type="list" allowBlank="1" showInputMessage="1" showErrorMessage="1" prompt="Vyberte z rozevíracího seznamu oblast, do níž Vámi zvolený cíl spadá." xr:uid="{57DB03A7-BB16-4AD2-9122-4B65499FEC89}">
          <x14:formula1>
            <xm:f>číselníky!$J$7:$J$12</xm:f>
          </x14:formula1>
          <xm:sqref>D46</xm:sqref>
        </x14:dataValidation>
        <x14:dataValidation type="list" allowBlank="1" showInputMessage="1" prompt="Obory CEP, FORD a TA ČR by měly být v souladu s tématy výzvy." xr:uid="{1A515173-7213-42C7-BF83-117C14F5505B}">
          <x14:formula1>
            <xm:f>číselníky!$AC$2:$AC$124</xm:f>
          </x14:formula1>
          <xm:sqref>D76:E76</xm:sqref>
        </x14:dataValidation>
        <x14:dataValidation type="list" allowBlank="1" showInputMessage="1" prompt="Obory CEP, FORD a TA ČR by měly být v souladu s tématy výzvy." xr:uid="{2FA4ECFC-9B98-45EC-8D8A-686D33CE8D84}">
          <x14:formula1>
            <xm:f>číselníky!$W$2:$W$214</xm:f>
          </x14:formula1>
          <xm:sqref>D82:E82</xm:sqref>
        </x14:dataValidation>
        <x14:dataValidation type="list" allowBlank="1" xr:uid="{EE887425-621D-4AAE-97EE-6479FF4E38DD}">
          <x14:formula1>
            <xm:f>číselníky!$W$2:$W$214</xm:f>
          </x14:formula1>
          <xm:sqref>D86:E86 D84:E84</xm:sqref>
        </x14:dataValidation>
        <x14:dataValidation type="list" allowBlank="1" showInputMessage="1" prompt="Obory CEP, FORD a TA ČR by měly být v souladu s tématy výzvy." xr:uid="{00471F2D-DF9D-462B-9DE9-455AA3797252}">
          <x14:formula1>
            <xm:f>číselníky!$AP$3:$AP$466</xm:f>
          </x14:formula1>
          <xm:sqref>D88:E88</xm:sqref>
        </x14:dataValidation>
        <x14:dataValidation type="list" allowBlank="1" xr:uid="{48DFE428-13B9-4ACD-9D42-55C5749085C3}">
          <x14:formula1>
            <xm:f>číselníky!$AP$3:$AP$466</xm:f>
          </x14:formula1>
          <xm:sqref>D90:E90 D92:E92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8F8F8"/>
    <outlinePr summaryBelow="0" summaryRight="0"/>
  </sheetPr>
  <dimension ref="A1:Z1000"/>
  <sheetViews>
    <sheetView showGridLines="0" workbookViewId="0">
      <selection activeCell="D11" sqref="D11"/>
    </sheetView>
  </sheetViews>
  <sheetFormatPr defaultColWidth="14.42578125" defaultRowHeight="15" customHeight="1"/>
  <cols>
    <col min="1" max="1" width="5.5703125" customWidth="1"/>
    <col min="2" max="2" width="50.7109375" customWidth="1"/>
    <col min="3" max="3" width="2.85546875" customWidth="1"/>
    <col min="4" max="4" width="40.85546875" customWidth="1"/>
    <col min="5" max="5" width="24.42578125" customWidth="1"/>
    <col min="6" max="6" width="3" customWidth="1"/>
    <col min="7" max="7" width="41.42578125" customWidth="1"/>
    <col min="8" max="8" width="24.42578125" customWidth="1"/>
    <col min="9" max="9" width="3" customWidth="1"/>
    <col min="10" max="10" width="43" customWidth="1"/>
    <col min="11" max="11" width="7.28515625" customWidth="1"/>
    <col min="12" max="12" width="28.7109375" customWidth="1"/>
    <col min="13" max="13" width="43" customWidth="1"/>
    <col min="14" max="15" width="28.7109375" customWidth="1"/>
    <col min="16" max="16" width="43" customWidth="1"/>
    <col min="17" max="17" width="28.7109375" customWidth="1"/>
  </cols>
  <sheetData>
    <row r="1" spans="1:26" ht="15" customHeight="1">
      <c r="A1" s="355"/>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36" t="s">
        <v>58</v>
      </c>
      <c r="C3" s="402"/>
      <c r="D3" s="403"/>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row>
    <row r="6" spans="1:26" ht="24" customHeight="1">
      <c r="A6" s="1"/>
      <c r="B6" s="408" t="s">
        <v>59</v>
      </c>
      <c r="C6" s="409"/>
      <c r="D6" s="409"/>
      <c r="E6" s="409"/>
      <c r="F6" s="409"/>
      <c r="G6" s="409"/>
      <c r="H6" s="409"/>
      <c r="I6" s="409"/>
      <c r="J6" s="409"/>
      <c r="K6" s="437"/>
      <c r="L6" s="75"/>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60</v>
      </c>
      <c r="C9" s="14"/>
      <c r="D9" s="9" t="s">
        <v>61</v>
      </c>
      <c r="E9" s="29"/>
      <c r="F9" s="29"/>
      <c r="G9" s="9"/>
      <c r="H9" s="29"/>
      <c r="I9" s="29"/>
      <c r="J9" s="9"/>
      <c r="K9" s="29"/>
      <c r="L9" s="75"/>
    </row>
    <row r="10" spans="1:26" ht="15.75" customHeight="1">
      <c r="A10" s="1"/>
      <c r="B10" s="14"/>
      <c r="C10" s="14"/>
      <c r="D10" s="9"/>
      <c r="E10" s="29"/>
      <c r="F10" s="29"/>
      <c r="G10" s="9"/>
      <c r="H10" s="29"/>
      <c r="I10" s="29"/>
      <c r="J10" s="9"/>
      <c r="K10" s="29"/>
      <c r="L10" s="75"/>
    </row>
    <row r="11" spans="1:26" ht="15.75" customHeight="1">
      <c r="A11" s="1"/>
      <c r="B11" s="14" t="s">
        <v>62</v>
      </c>
      <c r="C11" s="14"/>
      <c r="D11" s="356"/>
      <c r="E11" s="29"/>
      <c r="F11" s="29"/>
      <c r="G11" s="9"/>
      <c r="H11" s="29"/>
      <c r="I11" s="29"/>
      <c r="J11" s="9"/>
      <c r="K11" s="29"/>
      <c r="L11" s="75"/>
    </row>
    <row r="12" spans="1:26" ht="15.75" customHeight="1">
      <c r="A12" s="1"/>
      <c r="B12" s="14"/>
      <c r="C12" s="14"/>
      <c r="D12" s="9"/>
      <c r="E12" s="29"/>
      <c r="F12" s="29"/>
      <c r="G12" s="9"/>
      <c r="H12" s="29"/>
      <c r="I12" s="29"/>
      <c r="J12" s="9"/>
      <c r="K12" s="29"/>
      <c r="L12" s="75"/>
    </row>
    <row r="13" spans="1:26" ht="15.75" customHeight="1">
      <c r="A13" s="1"/>
      <c r="B13" s="14" t="s">
        <v>63</v>
      </c>
      <c r="C13" s="14"/>
      <c r="D13" s="354"/>
      <c r="E13" s="29"/>
      <c r="F13" s="29"/>
      <c r="G13" s="9"/>
      <c r="H13" s="29"/>
      <c r="I13" s="29"/>
      <c r="J13" s="9"/>
      <c r="K13" s="29"/>
      <c r="L13" s="75"/>
    </row>
    <row r="14" spans="1:26" ht="15.75" customHeight="1">
      <c r="A14" s="1"/>
      <c r="B14" s="14"/>
      <c r="C14" s="14"/>
      <c r="D14" s="9"/>
      <c r="E14" s="29"/>
      <c r="F14" s="29"/>
      <c r="G14" s="9"/>
      <c r="H14" s="29"/>
      <c r="I14" s="29"/>
      <c r="J14" s="9"/>
      <c r="K14" s="29"/>
      <c r="L14" s="75"/>
    </row>
    <row r="15" spans="1:26" ht="15.75" customHeight="1">
      <c r="A15" s="1"/>
      <c r="B15" s="14" t="s">
        <v>64</v>
      </c>
      <c r="C15" s="14"/>
      <c r="D15" s="468"/>
      <c r="E15" s="435"/>
      <c r="F15" s="435"/>
      <c r="G15" s="426"/>
      <c r="H15" s="29"/>
      <c r="I15" s="29"/>
      <c r="J15" s="9"/>
      <c r="K15" s="29"/>
      <c r="L15" s="75"/>
    </row>
    <row r="16" spans="1:26" ht="15.75" customHeight="1">
      <c r="A16" s="1"/>
      <c r="B16" s="14"/>
      <c r="C16" s="14"/>
      <c r="D16" s="9"/>
      <c r="E16" s="29"/>
      <c r="F16" s="29"/>
      <c r="G16" s="9"/>
      <c r="H16" s="29"/>
      <c r="I16" s="29"/>
      <c r="J16" s="9"/>
      <c r="K16" s="29"/>
      <c r="L16" s="75"/>
    </row>
    <row r="17" spans="1:26" ht="15.75" customHeight="1">
      <c r="A17" s="1"/>
      <c r="B17" s="14" t="s">
        <v>65</v>
      </c>
      <c r="C17" s="14"/>
      <c r="D17" s="469" t="s">
        <v>23</v>
      </c>
      <c r="E17" s="435"/>
      <c r="F17" s="435"/>
      <c r="G17" s="426"/>
      <c r="H17" s="29"/>
      <c r="I17" s="29"/>
      <c r="J17" s="9"/>
      <c r="K17" s="29"/>
      <c r="L17" s="75"/>
    </row>
    <row r="18" spans="1:26" ht="15.75" customHeight="1">
      <c r="A18" s="1"/>
      <c r="B18" s="14"/>
      <c r="C18" s="14"/>
      <c r="D18" s="9"/>
      <c r="E18" s="9"/>
      <c r="F18" s="29"/>
      <c r="G18" s="9"/>
      <c r="H18" s="29"/>
      <c r="I18" s="29"/>
      <c r="J18" s="9"/>
      <c r="K18" s="29"/>
      <c r="L18" s="75"/>
    </row>
    <row r="19" spans="1:26" ht="15.75" customHeight="1">
      <c r="A19" s="1"/>
      <c r="B19" s="14" t="s">
        <v>66</v>
      </c>
      <c r="C19" s="14"/>
      <c r="D19" s="354" t="s">
        <v>23</v>
      </c>
      <c r="E19" s="82" t="s">
        <v>67</v>
      </c>
      <c r="F19" s="9"/>
      <c r="G19" s="46"/>
      <c r="H19" s="9"/>
      <c r="I19" s="29"/>
      <c r="J19" s="9"/>
      <c r="K19" s="29"/>
      <c r="L19" s="75"/>
    </row>
    <row r="20" spans="1:26" ht="15.75" customHeight="1">
      <c r="A20" s="1"/>
      <c r="B20" s="14"/>
      <c r="C20" s="9"/>
      <c r="D20" s="9"/>
      <c r="E20" s="9"/>
      <c r="F20" s="29"/>
      <c r="G20" s="9"/>
      <c r="H20" s="29"/>
      <c r="I20" s="29"/>
      <c r="J20" s="9"/>
      <c r="K20" s="29"/>
      <c r="L20" s="75"/>
    </row>
    <row r="21" spans="1:26" ht="26.25" customHeight="1">
      <c r="A21" s="1"/>
      <c r="B21" s="14" t="s">
        <v>68</v>
      </c>
      <c r="C21" s="14"/>
      <c r="D21" s="362"/>
      <c r="E21" s="9" t="str">
        <f>IF($D$19="Vyberte možnost:","",IF($D$19="VO - výzkumná organizace",IF($D$21="","    Nevyplněno",""),"  Není relevantní"))</f>
        <v/>
      </c>
      <c r="F21" s="9"/>
      <c r="G21" s="9"/>
      <c r="H21" s="29"/>
      <c r="I21" s="29"/>
      <c r="J21" s="9"/>
      <c r="K21" s="29"/>
      <c r="L21" s="75"/>
    </row>
    <row r="22" spans="1:26" ht="15.75" customHeight="1">
      <c r="A22" s="1"/>
      <c r="B22" s="36"/>
      <c r="C22" s="36"/>
      <c r="D22" s="9"/>
      <c r="E22" s="9"/>
      <c r="F22" s="29"/>
      <c r="G22" s="9"/>
      <c r="H22" s="29"/>
      <c r="I22" s="29"/>
      <c r="J22" s="9"/>
      <c r="K22" s="29"/>
      <c r="L22" s="75"/>
    </row>
    <row r="23" spans="1:26" ht="15.75" customHeight="1">
      <c r="A23" s="1"/>
      <c r="B23" s="14" t="s">
        <v>69</v>
      </c>
      <c r="C23" s="14"/>
      <c r="D23" s="9" t="s">
        <v>70</v>
      </c>
      <c r="E23" s="29"/>
      <c r="F23" s="29"/>
      <c r="G23" s="83"/>
      <c r="H23" s="29"/>
      <c r="I23" s="29"/>
      <c r="J23" s="9"/>
      <c r="K23" s="29"/>
      <c r="L23" s="75"/>
    </row>
    <row r="24" spans="1:26" ht="9" customHeight="1">
      <c r="A24" s="1"/>
      <c r="B24" s="14"/>
      <c r="C24" s="14"/>
      <c r="D24" s="9"/>
      <c r="E24" s="29"/>
      <c r="F24" s="29"/>
      <c r="G24" s="83"/>
      <c r="H24" s="29"/>
      <c r="I24" s="29"/>
      <c r="J24" s="9"/>
      <c r="K24" s="29"/>
      <c r="L24" s="75"/>
      <c r="M24" s="1"/>
      <c r="N24" s="1"/>
      <c r="O24" s="1"/>
      <c r="P24" s="1"/>
      <c r="Q24" s="1"/>
      <c r="R24" s="1"/>
      <c r="S24" s="1"/>
      <c r="T24" s="1"/>
      <c r="U24" s="1"/>
      <c r="V24" s="1"/>
      <c r="W24" s="1"/>
      <c r="X24" s="1"/>
      <c r="Y24" s="1"/>
      <c r="Z24" s="1"/>
    </row>
    <row r="25" spans="1:26" ht="15.75" customHeight="1">
      <c r="A25" s="1"/>
      <c r="B25" s="84"/>
      <c r="C25" s="84"/>
      <c r="D25" s="84"/>
      <c r="E25" s="22"/>
      <c r="F25" s="22"/>
      <c r="G25" s="33"/>
      <c r="H25" s="22"/>
      <c r="I25" s="22"/>
      <c r="J25" s="33"/>
      <c r="K25" s="22"/>
      <c r="L25" s="75"/>
      <c r="M25" s="1"/>
      <c r="N25" s="1"/>
      <c r="O25" s="1"/>
      <c r="P25" s="1"/>
      <c r="Q25" s="1"/>
      <c r="R25" s="1"/>
      <c r="S25" s="1"/>
      <c r="T25" s="1"/>
      <c r="U25" s="1"/>
      <c r="V25" s="1"/>
      <c r="W25" s="1"/>
      <c r="X25" s="1"/>
      <c r="Y25" s="1"/>
      <c r="Z25" s="1"/>
    </row>
    <row r="26" spans="1:26" ht="15.75" customHeight="1">
      <c r="A26" s="1"/>
      <c r="B26" s="41" t="s">
        <v>71</v>
      </c>
      <c r="C26" s="85"/>
      <c r="D26" s="470"/>
      <c r="E26" s="471"/>
      <c r="F26" s="471"/>
      <c r="G26" s="471"/>
      <c r="H26" s="472"/>
      <c r="I26" s="75"/>
      <c r="J26" s="86"/>
      <c r="K26" s="75"/>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53" t="s">
        <v>72</v>
      </c>
      <c r="C28" s="419"/>
      <c r="D28" s="414"/>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15"/>
      <c r="C29" s="420"/>
      <c r="D29" s="416"/>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73</v>
      </c>
      <c r="C30" s="14"/>
      <c r="D30" s="354"/>
      <c r="E30" s="14" t="s">
        <v>74</v>
      </c>
      <c r="F30" s="14"/>
      <c r="G30" s="354"/>
      <c r="H30" s="14" t="s">
        <v>75</v>
      </c>
      <c r="I30" s="14"/>
      <c r="J30" s="354"/>
      <c r="K30" s="29"/>
    </row>
    <row r="31" spans="1:26" ht="15.75" customHeight="1">
      <c r="A31" s="1"/>
      <c r="B31" s="14"/>
      <c r="C31" s="14"/>
      <c r="D31" s="9"/>
      <c r="E31" s="14"/>
      <c r="F31" s="14"/>
      <c r="G31" s="9"/>
      <c r="H31" s="14"/>
      <c r="I31" s="14"/>
      <c r="J31" s="9"/>
      <c r="K31" s="29"/>
    </row>
    <row r="32" spans="1:26" ht="15.75" customHeight="1">
      <c r="A32" s="1"/>
      <c r="B32" s="14" t="s">
        <v>76</v>
      </c>
      <c r="C32" s="14"/>
      <c r="D32" s="354"/>
      <c r="E32" s="14" t="s">
        <v>76</v>
      </c>
      <c r="F32" s="14"/>
      <c r="G32" s="354"/>
      <c r="H32" s="14" t="s">
        <v>76</v>
      </c>
      <c r="I32" s="14"/>
      <c r="J32" s="354"/>
      <c r="K32" s="29"/>
    </row>
    <row r="33" spans="1:26" ht="15.75" customHeight="1">
      <c r="A33" s="1"/>
      <c r="B33" s="14"/>
      <c r="C33" s="14"/>
      <c r="D33" s="9"/>
      <c r="E33" s="14"/>
      <c r="F33" s="14"/>
      <c r="G33" s="9"/>
      <c r="H33" s="14"/>
      <c r="I33" s="14"/>
      <c r="J33" s="9"/>
      <c r="K33" s="29"/>
    </row>
    <row r="34" spans="1:26" ht="15.75" customHeight="1">
      <c r="A34" s="1"/>
      <c r="B34" s="14" t="s">
        <v>77</v>
      </c>
      <c r="C34" s="14"/>
      <c r="D34" s="354"/>
      <c r="E34" s="14" t="s">
        <v>77</v>
      </c>
      <c r="F34" s="14"/>
      <c r="G34" s="354"/>
      <c r="H34" s="14" t="s">
        <v>77</v>
      </c>
      <c r="I34" s="14"/>
      <c r="J34" s="354"/>
      <c r="K34" s="29"/>
    </row>
    <row r="35" spans="1:26" ht="15.75" customHeight="1">
      <c r="A35" s="1"/>
      <c r="B35" s="14"/>
      <c r="C35" s="14"/>
      <c r="D35" s="9"/>
      <c r="E35" s="14"/>
      <c r="F35" s="14"/>
      <c r="G35" s="9"/>
      <c r="H35" s="14"/>
      <c r="I35" s="14"/>
      <c r="J35" s="9"/>
      <c r="K35" s="29"/>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78</v>
      </c>
      <c r="C37" s="14"/>
      <c r="D37" s="354"/>
      <c r="E37" s="14" t="s">
        <v>79</v>
      </c>
      <c r="F37" s="14"/>
      <c r="G37" s="354"/>
      <c r="H37" s="14" t="s">
        <v>80</v>
      </c>
      <c r="I37" s="14"/>
      <c r="J37" s="354"/>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76</v>
      </c>
      <c r="C39" s="14"/>
      <c r="D39" s="354"/>
      <c r="E39" s="14" t="s">
        <v>76</v>
      </c>
      <c r="F39" s="14"/>
      <c r="G39" s="354"/>
      <c r="H39" s="14" t="s">
        <v>76</v>
      </c>
      <c r="I39" s="14"/>
      <c r="J39" s="354"/>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77</v>
      </c>
      <c r="C41" s="14"/>
      <c r="D41" s="354"/>
      <c r="E41" s="14" t="s">
        <v>77</v>
      </c>
      <c r="F41" s="14"/>
      <c r="G41" s="354"/>
      <c r="H41" s="14" t="s">
        <v>77</v>
      </c>
      <c r="I41" s="14"/>
      <c r="J41" s="354"/>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row>
    <row r="44" spans="1:26" ht="15" customHeight="1">
      <c r="A44" s="1"/>
      <c r="B44" s="41" t="s">
        <v>81</v>
      </c>
      <c r="C44" s="45"/>
      <c r="D44" s="90" t="str">
        <f>IF($D$19="VO - výzkumná organizace","U veřejných výzkumných organizací není relevantní.","")</f>
        <v/>
      </c>
      <c r="E44" s="91"/>
      <c r="F44" s="91"/>
      <c r="G44" s="91"/>
      <c r="H44" s="91"/>
      <c r="I44" s="91"/>
      <c r="J44" s="91"/>
      <c r="K44" s="91"/>
    </row>
    <row r="45" spans="1:26" ht="4.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3" t="s">
        <v>82</v>
      </c>
      <c r="C46" s="419"/>
      <c r="D46" s="414"/>
      <c r="E46" s="12"/>
      <c r="F46" s="12"/>
      <c r="G46" s="12"/>
      <c r="H46" s="12"/>
      <c r="I46" s="12"/>
      <c r="J46" s="12"/>
      <c r="K46" s="12"/>
      <c r="L46" s="1"/>
      <c r="M46" s="1"/>
      <c r="N46" s="1"/>
      <c r="O46" s="1"/>
      <c r="P46" s="1"/>
      <c r="Q46" s="1"/>
      <c r="R46" s="1"/>
      <c r="S46" s="1"/>
      <c r="T46" s="1"/>
      <c r="U46" s="1"/>
      <c r="V46" s="1"/>
      <c r="W46" s="1"/>
      <c r="X46" s="1"/>
      <c r="Y46" s="1"/>
      <c r="Z46" s="1"/>
    </row>
    <row r="47" spans="1:26" ht="39" customHeight="1">
      <c r="A47" s="1"/>
      <c r="B47" s="415"/>
      <c r="C47" s="420"/>
      <c r="D47" s="416"/>
      <c r="E47" s="29"/>
      <c r="F47" s="29"/>
      <c r="G47" s="29"/>
      <c r="H47" s="29"/>
      <c r="I47" s="29"/>
      <c r="J47" s="29"/>
      <c r="K47" s="29"/>
    </row>
    <row r="48" spans="1:26" ht="18.75" customHeight="1">
      <c r="A48" s="1"/>
      <c r="B48" s="92" t="s">
        <v>83</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3" t="s">
        <v>84</v>
      </c>
      <c r="C49" s="419"/>
      <c r="D49" s="414"/>
      <c r="E49" s="12"/>
      <c r="F49" s="12"/>
      <c r="G49" s="94"/>
      <c r="H49" s="12"/>
      <c r="I49" s="12"/>
      <c r="J49" s="94"/>
      <c r="K49" s="12"/>
    </row>
    <row r="50" spans="1:26" ht="38.25" customHeight="1">
      <c r="A50" s="1"/>
      <c r="B50" s="415"/>
      <c r="C50" s="420"/>
      <c r="D50" s="416"/>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85</v>
      </c>
      <c r="C51" s="47"/>
      <c r="D51" s="354"/>
      <c r="E51" s="14" t="s">
        <v>86</v>
      </c>
      <c r="F51" s="95"/>
      <c r="G51" s="354"/>
      <c r="H51" s="14" t="s">
        <v>87</v>
      </c>
      <c r="I51" s="95"/>
      <c r="J51" s="354"/>
      <c r="K51" s="29"/>
    </row>
    <row r="52" spans="1:26" ht="15.75" customHeight="1">
      <c r="A52" s="1"/>
      <c r="B52" s="36"/>
      <c r="C52" s="29"/>
      <c r="D52" s="38"/>
      <c r="E52" s="36"/>
      <c r="F52" s="29"/>
      <c r="G52" s="29"/>
      <c r="H52" s="36"/>
      <c r="I52" s="29"/>
      <c r="J52" s="29"/>
      <c r="K52" s="29"/>
    </row>
    <row r="53" spans="1:26" ht="15.75" customHeight="1">
      <c r="A53" s="1"/>
      <c r="B53" s="14" t="s">
        <v>76</v>
      </c>
      <c r="C53" s="95"/>
      <c r="D53" s="354"/>
      <c r="E53" s="14" t="s">
        <v>76</v>
      </c>
      <c r="F53" s="95"/>
      <c r="G53" s="354"/>
      <c r="H53" s="14" t="s">
        <v>76</v>
      </c>
      <c r="I53" s="95"/>
      <c r="J53" s="354"/>
      <c r="K53" s="29"/>
    </row>
    <row r="54" spans="1:26" ht="15.75" customHeight="1">
      <c r="A54" s="1"/>
      <c r="B54" s="36"/>
      <c r="C54" s="29"/>
      <c r="D54" s="38"/>
      <c r="E54" s="36"/>
      <c r="F54" s="29"/>
      <c r="G54" s="29"/>
      <c r="H54" s="36"/>
      <c r="I54" s="29"/>
      <c r="J54" s="29"/>
      <c r="K54" s="29"/>
    </row>
    <row r="55" spans="1:26" ht="15.75" customHeight="1">
      <c r="A55" s="1"/>
      <c r="B55" s="14" t="s">
        <v>64</v>
      </c>
      <c r="C55" s="95"/>
      <c r="D55" s="354"/>
      <c r="E55" s="14" t="s">
        <v>64</v>
      </c>
      <c r="F55" s="95"/>
      <c r="G55" s="354"/>
      <c r="H55" s="14" t="s">
        <v>64</v>
      </c>
      <c r="I55" s="95"/>
      <c r="J55" s="354"/>
      <c r="K55" s="29"/>
    </row>
    <row r="56" spans="1:26" ht="15.75" customHeight="1">
      <c r="A56" s="1"/>
      <c r="B56" s="36"/>
      <c r="C56" s="29"/>
      <c r="D56" s="38"/>
      <c r="E56" s="36"/>
      <c r="F56" s="29"/>
      <c r="G56" s="29"/>
      <c r="H56" s="36"/>
      <c r="I56" s="29"/>
      <c r="J56" s="29"/>
      <c r="K56" s="29"/>
    </row>
    <row r="57" spans="1:26" ht="15.75" customHeight="1">
      <c r="A57" s="1"/>
      <c r="B57" s="14" t="s">
        <v>88</v>
      </c>
      <c r="C57" s="95"/>
      <c r="D57" s="354"/>
      <c r="E57" s="14" t="s">
        <v>88</v>
      </c>
      <c r="F57" s="95"/>
      <c r="G57" s="354"/>
      <c r="H57" s="14" t="s">
        <v>88</v>
      </c>
      <c r="I57" s="95"/>
      <c r="J57" s="354"/>
      <c r="K57" s="29"/>
    </row>
    <row r="58" spans="1:26" ht="15.75" customHeight="1">
      <c r="A58" s="1"/>
      <c r="B58" s="36"/>
      <c r="C58" s="29"/>
      <c r="D58" s="38"/>
      <c r="E58" s="36"/>
      <c r="F58" s="29"/>
      <c r="G58" s="29"/>
      <c r="H58" s="36"/>
      <c r="I58" s="29"/>
      <c r="J58" s="29"/>
      <c r="K58" s="29"/>
    </row>
    <row r="59" spans="1:26" ht="15.75" customHeight="1">
      <c r="A59" s="1"/>
      <c r="B59" s="14" t="s">
        <v>89</v>
      </c>
      <c r="C59" s="95"/>
      <c r="D59" s="357"/>
      <c r="E59" s="14" t="s">
        <v>89</v>
      </c>
      <c r="F59" s="95"/>
      <c r="G59" s="357"/>
      <c r="H59" s="14" t="s">
        <v>89</v>
      </c>
      <c r="I59" s="95"/>
      <c r="J59" s="357"/>
      <c r="K59" s="29"/>
    </row>
    <row r="60" spans="1:26" ht="15.75" customHeight="1">
      <c r="A60" s="1"/>
      <c r="B60" s="36"/>
      <c r="C60" s="29"/>
      <c r="D60" s="38"/>
      <c r="E60" s="36"/>
      <c r="F60" s="29"/>
      <c r="G60" s="29"/>
      <c r="H60" s="36"/>
      <c r="I60" s="29"/>
      <c r="J60" s="29"/>
      <c r="K60" s="29"/>
    </row>
    <row r="61" spans="1:26" ht="30" customHeight="1">
      <c r="A61" s="1"/>
      <c r="B61" s="14" t="s">
        <v>90</v>
      </c>
      <c r="C61" s="95"/>
      <c r="D61" s="354"/>
      <c r="E61" s="14" t="s">
        <v>90</v>
      </c>
      <c r="F61" s="95"/>
      <c r="G61" s="354"/>
      <c r="H61" s="14" t="s">
        <v>90</v>
      </c>
      <c r="I61" s="95"/>
      <c r="J61" s="354"/>
      <c r="K61" s="29"/>
    </row>
    <row r="62" spans="1:26" ht="15.75" customHeight="1">
      <c r="A62" s="1"/>
      <c r="B62" s="29"/>
      <c r="C62" s="29"/>
      <c r="D62" s="29"/>
      <c r="E62" s="29"/>
      <c r="F62" s="29"/>
      <c r="G62" s="29"/>
      <c r="H62" s="29"/>
      <c r="I62" s="29"/>
      <c r="J62" s="29"/>
      <c r="K62" s="29"/>
      <c r="L62" s="96"/>
      <c r="M62" s="96"/>
      <c r="N62" s="96"/>
      <c r="O62" s="96"/>
      <c r="P62" s="96"/>
      <c r="Q62" s="96"/>
    </row>
    <row r="63" spans="1:26" ht="15.75" customHeight="1">
      <c r="A63" s="1"/>
      <c r="B63" s="29"/>
      <c r="C63" s="29"/>
      <c r="D63" s="29"/>
      <c r="E63" s="29"/>
      <c r="F63" s="29"/>
      <c r="G63" s="29"/>
      <c r="H63" s="29"/>
      <c r="I63" s="29"/>
      <c r="J63" s="29"/>
      <c r="K63" s="29"/>
      <c r="L63" s="96"/>
      <c r="M63" s="96"/>
      <c r="N63" s="96"/>
      <c r="O63" s="96"/>
      <c r="P63" s="96"/>
      <c r="Q63" s="96"/>
      <c r="R63" s="1"/>
      <c r="S63" s="1"/>
      <c r="T63" s="1"/>
      <c r="U63" s="1"/>
      <c r="V63" s="1"/>
      <c r="W63" s="1"/>
      <c r="X63" s="1"/>
      <c r="Y63" s="1"/>
      <c r="Z63" s="1"/>
    </row>
    <row r="64" spans="1:26" ht="15.75" customHeight="1">
      <c r="A64" s="1"/>
      <c r="B64" s="14" t="s">
        <v>91</v>
      </c>
      <c r="C64" s="47"/>
      <c r="D64" s="354"/>
      <c r="E64" s="14" t="s">
        <v>92</v>
      </c>
      <c r="F64" s="95"/>
      <c r="G64" s="354"/>
      <c r="H64" s="14" t="s">
        <v>93</v>
      </c>
      <c r="I64" s="95"/>
      <c r="J64" s="354"/>
      <c r="K64" s="29"/>
      <c r="L64" s="96"/>
      <c r="M64" s="96"/>
      <c r="N64" s="96"/>
      <c r="O64" s="96"/>
      <c r="P64" s="96"/>
      <c r="Q64" s="96"/>
      <c r="R64" s="1"/>
      <c r="S64" s="1"/>
      <c r="T64" s="1"/>
      <c r="U64" s="1"/>
      <c r="V64" s="1"/>
      <c r="W64" s="1"/>
      <c r="X64" s="1"/>
      <c r="Y64" s="1"/>
      <c r="Z64" s="1"/>
    </row>
    <row r="65" spans="1:26" ht="15.75" customHeight="1">
      <c r="A65" s="1"/>
      <c r="B65" s="36"/>
      <c r="C65" s="29"/>
      <c r="D65" s="38"/>
      <c r="E65" s="36"/>
      <c r="F65" s="29"/>
      <c r="G65" s="29"/>
      <c r="H65" s="36"/>
      <c r="I65" s="29"/>
      <c r="J65" s="29"/>
      <c r="K65" s="29"/>
      <c r="L65" s="96"/>
      <c r="M65" s="96"/>
      <c r="N65" s="96"/>
      <c r="O65" s="96"/>
      <c r="P65" s="96"/>
      <c r="Q65" s="96"/>
      <c r="R65" s="1"/>
      <c r="S65" s="1"/>
      <c r="T65" s="1"/>
      <c r="U65" s="1"/>
      <c r="V65" s="1"/>
      <c r="W65" s="1"/>
      <c r="X65" s="1"/>
      <c r="Y65" s="1"/>
      <c r="Z65" s="1"/>
    </row>
    <row r="66" spans="1:26" ht="15.75" customHeight="1">
      <c r="A66" s="1"/>
      <c r="B66" s="14" t="s">
        <v>76</v>
      </c>
      <c r="C66" s="95"/>
      <c r="D66" s="354"/>
      <c r="E66" s="14" t="s">
        <v>76</v>
      </c>
      <c r="F66" s="95"/>
      <c r="G66" s="354"/>
      <c r="H66" s="14" t="s">
        <v>76</v>
      </c>
      <c r="I66" s="95"/>
      <c r="J66" s="354"/>
      <c r="K66" s="29"/>
      <c r="L66" s="96"/>
      <c r="M66" s="96"/>
      <c r="N66" s="96"/>
      <c r="O66" s="96"/>
      <c r="P66" s="96"/>
      <c r="Q66" s="96"/>
      <c r="R66" s="1"/>
      <c r="S66" s="1"/>
      <c r="T66" s="1"/>
      <c r="U66" s="1"/>
      <c r="V66" s="1"/>
      <c r="W66" s="1"/>
      <c r="X66" s="1"/>
      <c r="Y66" s="1"/>
      <c r="Z66" s="1"/>
    </row>
    <row r="67" spans="1:26" ht="15.75" customHeight="1">
      <c r="A67" s="1"/>
      <c r="B67" s="36"/>
      <c r="C67" s="29"/>
      <c r="D67" s="38"/>
      <c r="E67" s="36"/>
      <c r="F67" s="29"/>
      <c r="G67" s="29"/>
      <c r="H67" s="36"/>
      <c r="I67" s="29"/>
      <c r="J67" s="29"/>
      <c r="K67" s="29"/>
      <c r="L67" s="96"/>
      <c r="M67" s="96"/>
      <c r="N67" s="96"/>
      <c r="O67" s="96"/>
      <c r="P67" s="96"/>
      <c r="Q67" s="96"/>
      <c r="R67" s="1"/>
      <c r="S67" s="1"/>
      <c r="T67" s="1"/>
      <c r="U67" s="1"/>
      <c r="V67" s="1"/>
      <c r="W67" s="1"/>
      <c r="X67" s="1"/>
      <c r="Y67" s="1"/>
      <c r="Z67" s="1"/>
    </row>
    <row r="68" spans="1:26" ht="15.75" customHeight="1">
      <c r="A68" s="1"/>
      <c r="B68" s="14" t="s">
        <v>64</v>
      </c>
      <c r="C68" s="95"/>
      <c r="D68" s="354"/>
      <c r="E68" s="14" t="s">
        <v>64</v>
      </c>
      <c r="F68" s="95"/>
      <c r="G68" s="354"/>
      <c r="H68" s="14" t="s">
        <v>64</v>
      </c>
      <c r="I68" s="95"/>
      <c r="J68" s="354"/>
      <c r="K68" s="29"/>
      <c r="L68" s="96"/>
      <c r="M68" s="96"/>
      <c r="N68" s="96"/>
      <c r="O68" s="96"/>
      <c r="P68" s="96"/>
      <c r="Q68" s="96"/>
      <c r="R68" s="1"/>
      <c r="S68" s="1"/>
      <c r="T68" s="1"/>
      <c r="U68" s="1"/>
      <c r="V68" s="1"/>
      <c r="W68" s="1"/>
      <c r="X68" s="1"/>
      <c r="Y68" s="1"/>
      <c r="Z68" s="1"/>
    </row>
    <row r="69" spans="1:26" ht="15.75" customHeight="1">
      <c r="A69" s="1"/>
      <c r="B69" s="36"/>
      <c r="C69" s="29"/>
      <c r="D69" s="38"/>
      <c r="E69" s="36"/>
      <c r="F69" s="29"/>
      <c r="G69" s="29"/>
      <c r="H69" s="36"/>
      <c r="I69" s="29"/>
      <c r="J69" s="29"/>
      <c r="K69" s="29"/>
      <c r="L69" s="96"/>
      <c r="M69" s="96"/>
      <c r="N69" s="96"/>
      <c r="O69" s="96"/>
      <c r="P69" s="96"/>
      <c r="Q69" s="96"/>
      <c r="R69" s="1"/>
      <c r="S69" s="1"/>
      <c r="T69" s="1"/>
      <c r="U69" s="1"/>
      <c r="V69" s="1"/>
      <c r="W69" s="1"/>
      <c r="X69" s="1"/>
      <c r="Y69" s="1"/>
      <c r="Z69" s="1"/>
    </row>
    <row r="70" spans="1:26" ht="15.75" customHeight="1">
      <c r="A70" s="1"/>
      <c r="B70" s="14" t="s">
        <v>88</v>
      </c>
      <c r="C70" s="95"/>
      <c r="D70" s="354"/>
      <c r="E70" s="14" t="s">
        <v>88</v>
      </c>
      <c r="F70" s="95"/>
      <c r="G70" s="354"/>
      <c r="H70" s="14" t="s">
        <v>88</v>
      </c>
      <c r="I70" s="95"/>
      <c r="J70" s="354"/>
      <c r="K70" s="29"/>
      <c r="L70" s="96"/>
      <c r="M70" s="96"/>
      <c r="N70" s="96"/>
      <c r="O70" s="96"/>
      <c r="P70" s="96"/>
      <c r="Q70" s="96"/>
      <c r="R70" s="1"/>
      <c r="S70" s="1"/>
      <c r="T70" s="1"/>
      <c r="U70" s="1"/>
      <c r="V70" s="1"/>
      <c r="W70" s="1"/>
      <c r="X70" s="1"/>
      <c r="Y70" s="1"/>
      <c r="Z70" s="1"/>
    </row>
    <row r="71" spans="1:26" ht="15.75" customHeight="1">
      <c r="A71" s="1"/>
      <c r="B71" s="36"/>
      <c r="C71" s="29"/>
      <c r="D71" s="38"/>
      <c r="E71" s="36"/>
      <c r="F71" s="29"/>
      <c r="G71" s="29"/>
      <c r="H71" s="36"/>
      <c r="I71" s="29"/>
      <c r="J71" s="29"/>
      <c r="K71" s="29"/>
      <c r="L71" s="96"/>
      <c r="M71" s="96"/>
      <c r="N71" s="96"/>
      <c r="O71" s="96"/>
      <c r="P71" s="96"/>
      <c r="Q71" s="96"/>
      <c r="R71" s="1"/>
      <c r="S71" s="1"/>
      <c r="T71" s="1"/>
      <c r="U71" s="1"/>
      <c r="V71" s="1"/>
      <c r="W71" s="1"/>
      <c r="X71" s="1"/>
      <c r="Y71" s="1"/>
      <c r="Z71" s="1"/>
    </row>
    <row r="72" spans="1:26" ht="15.75" customHeight="1">
      <c r="A72" s="1"/>
      <c r="B72" s="14" t="s">
        <v>89</v>
      </c>
      <c r="C72" s="95"/>
      <c r="D72" s="358"/>
      <c r="E72" s="14" t="s">
        <v>89</v>
      </c>
      <c r="F72" s="95"/>
      <c r="G72" s="357"/>
      <c r="H72" s="14" t="s">
        <v>89</v>
      </c>
      <c r="I72" s="95"/>
      <c r="J72" s="357"/>
      <c r="K72" s="29"/>
      <c r="L72" s="96"/>
      <c r="M72" s="96"/>
      <c r="N72" s="96"/>
      <c r="O72" s="96"/>
      <c r="P72" s="96"/>
      <c r="Q72" s="96"/>
      <c r="R72" s="1"/>
      <c r="S72" s="1"/>
      <c r="T72" s="1"/>
      <c r="U72" s="1"/>
      <c r="V72" s="1"/>
      <c r="W72" s="1"/>
      <c r="X72" s="1"/>
      <c r="Y72" s="1"/>
      <c r="Z72" s="1"/>
    </row>
    <row r="73" spans="1:26" ht="15.75" customHeight="1">
      <c r="A73" s="1"/>
      <c r="B73" s="36"/>
      <c r="C73" s="29"/>
      <c r="D73" s="38"/>
      <c r="E73" s="36"/>
      <c r="F73" s="29"/>
      <c r="G73" s="29"/>
      <c r="H73" s="36"/>
      <c r="I73" s="29"/>
      <c r="J73" s="29"/>
      <c r="K73" s="29"/>
      <c r="L73" s="96"/>
      <c r="M73" s="96"/>
      <c r="N73" s="96"/>
      <c r="O73" s="96"/>
      <c r="P73" s="96"/>
      <c r="Q73" s="96"/>
      <c r="R73" s="1"/>
      <c r="S73" s="1"/>
      <c r="T73" s="1"/>
      <c r="U73" s="1"/>
      <c r="V73" s="1"/>
      <c r="W73" s="1"/>
      <c r="X73" s="1"/>
      <c r="Y73" s="1"/>
      <c r="Z73" s="1"/>
    </row>
    <row r="74" spans="1:26" ht="30" customHeight="1">
      <c r="A74" s="1"/>
      <c r="B74" s="14" t="s">
        <v>90</v>
      </c>
      <c r="C74" s="95"/>
      <c r="D74" s="354"/>
      <c r="E74" s="14" t="s">
        <v>90</v>
      </c>
      <c r="F74" s="95"/>
      <c r="G74" s="354"/>
      <c r="H74" s="14" t="s">
        <v>90</v>
      </c>
      <c r="I74" s="95"/>
      <c r="J74" s="354"/>
      <c r="K74" s="29"/>
      <c r="L74" s="96"/>
      <c r="M74" s="96"/>
      <c r="N74" s="96"/>
      <c r="O74" s="96"/>
      <c r="P74" s="96"/>
      <c r="Q74" s="96"/>
      <c r="R74" s="1"/>
      <c r="S74" s="1"/>
      <c r="T74" s="1"/>
      <c r="U74" s="1"/>
      <c r="V74" s="1"/>
      <c r="W74" s="1"/>
      <c r="X74" s="1"/>
      <c r="Y74" s="1"/>
      <c r="Z74" s="1"/>
    </row>
    <row r="75" spans="1:26" ht="9" customHeight="1">
      <c r="A75" s="1"/>
      <c r="B75" s="14"/>
      <c r="C75" s="95"/>
      <c r="D75" s="9"/>
      <c r="E75" s="14"/>
      <c r="F75" s="95"/>
      <c r="G75" s="9"/>
      <c r="H75" s="14"/>
      <c r="I75" s="95"/>
      <c r="J75" s="9"/>
      <c r="K75" s="29"/>
      <c r="L75" s="96"/>
      <c r="M75" s="96"/>
      <c r="N75" s="96"/>
      <c r="O75" s="96"/>
      <c r="P75" s="96"/>
      <c r="Q75" s="96"/>
      <c r="R75" s="1"/>
      <c r="S75" s="1"/>
      <c r="T75" s="1"/>
      <c r="U75" s="1"/>
      <c r="V75" s="1"/>
      <c r="W75" s="1"/>
      <c r="X75" s="1"/>
      <c r="Y75" s="1"/>
      <c r="Z75" s="1"/>
    </row>
    <row r="76" spans="1:26" ht="9" customHeight="1">
      <c r="A76" s="27"/>
      <c r="B76" s="10"/>
      <c r="C76" s="10"/>
      <c r="D76" s="10"/>
      <c r="E76" s="10"/>
      <c r="F76" s="10"/>
      <c r="G76" s="10"/>
      <c r="H76" s="10"/>
      <c r="I76" s="10"/>
      <c r="J76" s="10"/>
      <c r="K76" s="10"/>
      <c r="L76" s="97"/>
      <c r="M76" s="97"/>
      <c r="N76" s="97"/>
      <c r="O76" s="97"/>
      <c r="P76" s="97"/>
      <c r="Q76" s="97"/>
      <c r="R76" s="27"/>
      <c r="S76" s="27"/>
      <c r="T76" s="27"/>
      <c r="U76" s="27"/>
      <c r="V76" s="27"/>
      <c r="W76" s="27"/>
      <c r="X76" s="27"/>
      <c r="Y76" s="27"/>
      <c r="Z76" s="27"/>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94</v>
      </c>
      <c r="C78" s="93"/>
      <c r="D78" s="29"/>
      <c r="E78" s="29"/>
      <c r="F78" s="29"/>
      <c r="G78" s="29"/>
      <c r="H78" s="29"/>
      <c r="I78" s="29"/>
      <c r="J78" s="29"/>
      <c r="K78" s="29"/>
      <c r="L78" s="96"/>
      <c r="M78" s="96"/>
      <c r="N78" s="96"/>
      <c r="O78" s="96"/>
      <c r="P78" s="96"/>
      <c r="Q78" s="96"/>
    </row>
    <row r="79" spans="1:26" ht="306" customHeight="1">
      <c r="A79" s="1"/>
      <c r="B79" s="473" t="s">
        <v>95</v>
      </c>
      <c r="C79" s="402"/>
      <c r="D79" s="403"/>
      <c r="E79" s="29"/>
      <c r="F79" s="29"/>
      <c r="G79" s="469"/>
      <c r="H79" s="426"/>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96</v>
      </c>
      <c r="C83" s="93"/>
      <c r="D83" s="29"/>
      <c r="E83" s="29"/>
      <c r="F83" s="29"/>
      <c r="G83" s="29"/>
      <c r="H83" s="29"/>
      <c r="I83" s="29"/>
      <c r="J83" s="29"/>
      <c r="K83" s="29"/>
      <c r="L83" s="96"/>
      <c r="M83" s="96"/>
      <c r="N83" s="96"/>
      <c r="O83" s="96"/>
      <c r="P83" s="96"/>
      <c r="Q83" s="96"/>
    </row>
    <row r="84" spans="1:26" ht="39" customHeight="1">
      <c r="A84" s="1"/>
      <c r="B84" s="474" t="s">
        <v>97</v>
      </c>
      <c r="C84" s="402"/>
      <c r="D84" s="403"/>
      <c r="E84" s="12"/>
      <c r="F84" s="12"/>
      <c r="G84" s="94"/>
      <c r="H84" s="12"/>
      <c r="I84" s="12"/>
      <c r="J84" s="94"/>
      <c r="K84" s="12"/>
      <c r="L84" s="96"/>
      <c r="M84" s="96"/>
      <c r="N84" s="96"/>
      <c r="O84" s="96"/>
      <c r="P84" s="96"/>
      <c r="Q84" s="96"/>
    </row>
    <row r="85" spans="1:26" ht="15.75" customHeight="1">
      <c r="A85" s="1"/>
      <c r="B85" s="14" t="s">
        <v>98</v>
      </c>
      <c r="C85" s="95"/>
      <c r="D85" s="354"/>
      <c r="E85" s="14" t="s">
        <v>99</v>
      </c>
      <c r="F85" s="95"/>
      <c r="G85" s="354"/>
      <c r="H85" s="14" t="s">
        <v>100</v>
      </c>
      <c r="I85" s="95"/>
      <c r="J85" s="354"/>
      <c r="K85" s="29"/>
      <c r="L85" s="96"/>
      <c r="M85" s="96"/>
      <c r="N85" s="96"/>
      <c r="O85" s="96"/>
      <c r="P85" s="96"/>
      <c r="Q85" s="96"/>
    </row>
    <row r="86" spans="1:26" ht="15.75" customHeight="1">
      <c r="A86" s="1"/>
      <c r="B86" s="36"/>
      <c r="C86" s="29"/>
      <c r="D86" s="29"/>
      <c r="E86" s="36"/>
      <c r="F86" s="29"/>
      <c r="G86" s="29"/>
      <c r="H86" s="36"/>
      <c r="I86" s="29"/>
      <c r="J86" s="29"/>
      <c r="K86" s="29"/>
      <c r="L86" s="96"/>
      <c r="M86" s="96"/>
      <c r="N86" s="96"/>
      <c r="O86" s="96"/>
      <c r="P86" s="96"/>
      <c r="Q86" s="96"/>
    </row>
    <row r="87" spans="1:26" ht="15.75" customHeight="1">
      <c r="A87" s="1"/>
      <c r="B87" s="14" t="s">
        <v>62</v>
      </c>
      <c r="C87" s="95"/>
      <c r="D87" s="354"/>
      <c r="E87" s="14" t="s">
        <v>62</v>
      </c>
      <c r="F87" s="95"/>
      <c r="G87" s="354"/>
      <c r="H87" s="14" t="s">
        <v>62</v>
      </c>
      <c r="I87" s="95"/>
      <c r="J87" s="354"/>
      <c r="K87" s="29"/>
      <c r="L87" s="96"/>
      <c r="M87" s="96"/>
      <c r="N87" s="96"/>
      <c r="O87" s="96"/>
      <c r="P87" s="96"/>
      <c r="Q87" s="96"/>
    </row>
    <row r="88" spans="1:26" ht="15.75" customHeight="1">
      <c r="A88" s="1"/>
      <c r="B88" s="36"/>
      <c r="C88" s="29"/>
      <c r="D88" s="29"/>
      <c r="E88" s="36"/>
      <c r="F88" s="29"/>
      <c r="G88" s="29"/>
      <c r="H88" s="36"/>
      <c r="I88" s="29"/>
      <c r="J88" s="29"/>
      <c r="K88" s="29"/>
      <c r="L88" s="96"/>
      <c r="M88" s="96"/>
      <c r="N88" s="96"/>
      <c r="O88" s="96"/>
      <c r="P88" s="96"/>
      <c r="Q88" s="96"/>
    </row>
    <row r="89" spans="1:26" ht="15.75" customHeight="1">
      <c r="A89" s="1"/>
      <c r="B89" s="14" t="s">
        <v>89</v>
      </c>
      <c r="C89" s="95"/>
      <c r="D89" s="357"/>
      <c r="E89" s="14" t="s">
        <v>89</v>
      </c>
      <c r="F89" s="95"/>
      <c r="G89" s="357"/>
      <c r="H89" s="14" t="s">
        <v>89</v>
      </c>
      <c r="I89" s="95"/>
      <c r="J89" s="357"/>
      <c r="K89" s="29"/>
      <c r="L89" s="96"/>
      <c r="M89" s="96"/>
      <c r="N89" s="96"/>
      <c r="O89" s="96"/>
      <c r="P89" s="96"/>
      <c r="Q89" s="96"/>
    </row>
    <row r="90" spans="1:26" ht="15.75" customHeight="1">
      <c r="A90" s="1"/>
      <c r="B90" s="14"/>
      <c r="C90" s="95"/>
      <c r="D90" s="14"/>
      <c r="E90" s="14"/>
      <c r="F90" s="14"/>
      <c r="G90" s="14"/>
      <c r="H90" s="14"/>
      <c r="I90" s="14"/>
      <c r="J90" s="14"/>
      <c r="K90" s="29"/>
      <c r="L90" s="96"/>
      <c r="M90" s="96"/>
      <c r="N90" s="96"/>
      <c r="O90" s="96"/>
      <c r="P90" s="96"/>
      <c r="Q90" s="96"/>
      <c r="R90" s="1"/>
      <c r="S90" s="1"/>
      <c r="T90" s="1"/>
      <c r="U90" s="1"/>
      <c r="V90" s="1"/>
      <c r="W90" s="1"/>
      <c r="X90" s="1"/>
      <c r="Y90" s="1"/>
      <c r="Z90" s="1"/>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101</v>
      </c>
      <c r="C92" s="95"/>
      <c r="D92" s="354"/>
      <c r="E92" s="14" t="s">
        <v>102</v>
      </c>
      <c r="F92" s="95"/>
      <c r="G92" s="354"/>
      <c r="H92" s="14" t="s">
        <v>103</v>
      </c>
      <c r="I92" s="95"/>
      <c r="J92" s="354"/>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62</v>
      </c>
      <c r="C94" s="95"/>
      <c r="D94" s="354"/>
      <c r="E94" s="14" t="s">
        <v>62</v>
      </c>
      <c r="F94" s="95"/>
      <c r="G94" s="354"/>
      <c r="H94" s="14" t="s">
        <v>62</v>
      </c>
      <c r="I94" s="95"/>
      <c r="J94" s="354"/>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89</v>
      </c>
      <c r="C96" s="95"/>
      <c r="D96" s="357"/>
      <c r="E96" s="14" t="s">
        <v>89</v>
      </c>
      <c r="F96" s="95"/>
      <c r="G96" s="357"/>
      <c r="H96" s="14" t="s">
        <v>89</v>
      </c>
      <c r="I96" s="95"/>
      <c r="J96" s="357"/>
      <c r="K96" s="8"/>
      <c r="L96" s="27"/>
      <c r="M96" s="27"/>
      <c r="N96" s="27"/>
      <c r="O96" s="27"/>
      <c r="P96" s="27"/>
      <c r="Q96" s="27"/>
      <c r="R96" s="27"/>
      <c r="S96" s="27"/>
      <c r="T96" s="27"/>
      <c r="U96" s="27"/>
      <c r="V96" s="27"/>
      <c r="W96" s="27"/>
      <c r="X96" s="27"/>
      <c r="Y96" s="27"/>
      <c r="Z96" s="27"/>
    </row>
    <row r="97" spans="1:26" ht="9" customHeight="1">
      <c r="A97" s="27"/>
      <c r="B97" s="14"/>
      <c r="C97" s="95"/>
      <c r="D97" s="99"/>
      <c r="E97" s="14"/>
      <c r="F97" s="95"/>
      <c r="G97" s="99"/>
      <c r="H97" s="14"/>
      <c r="I97" s="95"/>
      <c r="J97" s="99"/>
      <c r="K97" s="8"/>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32"/>
      <c r="C101" s="32"/>
      <c r="D101" s="32"/>
      <c r="E101" s="32"/>
      <c r="F101" s="32"/>
      <c r="G101" s="32"/>
      <c r="H101" s="32"/>
      <c r="I101" s="32"/>
      <c r="J101" s="475" t="str">
        <f>Pokyny!E50</f>
        <v xml:space="preserve"> Verze 1: červenec 2026</v>
      </c>
      <c r="K101" s="403"/>
      <c r="L101" s="27"/>
      <c r="M101" s="27"/>
      <c r="N101" s="27"/>
      <c r="O101" s="27"/>
      <c r="P101" s="27"/>
      <c r="Q101" s="27"/>
      <c r="R101" s="27"/>
      <c r="S101" s="27"/>
      <c r="T101" s="27"/>
      <c r="U101" s="27"/>
      <c r="V101" s="27"/>
      <c r="W101" s="27"/>
      <c r="X101" s="27"/>
      <c r="Y101" s="27"/>
      <c r="Z101" s="27"/>
    </row>
    <row r="102" spans="1:26" ht="1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42" customHeight="1">
      <c r="B103" s="74"/>
      <c r="C103" s="74"/>
      <c r="D103" s="74"/>
      <c r="E103" s="74"/>
      <c r="F103" s="74"/>
      <c r="G103" s="74"/>
      <c r="H103" s="74"/>
      <c r="I103" s="74"/>
      <c r="J103" s="74"/>
      <c r="K103" s="74"/>
    </row>
    <row r="104" spans="1:26" ht="15.75" customHeight="1"/>
    <row r="105" spans="1:26" ht="15.75" customHeight="1"/>
    <row r="106" spans="1:26" ht="15.75" customHeight="1">
      <c r="J106" s="467" t="s">
        <v>15</v>
      </c>
      <c r="K106" s="455"/>
    </row>
    <row r="107" spans="1:26" ht="15.75" customHeight="1"/>
    <row r="108" spans="1:26" ht="15.75" customHeight="1"/>
    <row r="109" spans="1:26" ht="15.75" customHeight="1"/>
    <row r="110" spans="1:26" ht="15.75" customHeight="1"/>
    <row r="111" spans="1:26" ht="15.75" customHeight="1"/>
    <row r="112" spans="1: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29.2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5" ht="15.75" customHeight="1"/>
    <row r="146" spans="1:5" ht="15.75" customHeight="1"/>
    <row r="147" spans="1:5" ht="15.75" customHeight="1"/>
    <row r="148" spans="1:5" ht="15.75" customHeight="1"/>
    <row r="149" spans="1:5" ht="15.75" customHeight="1"/>
    <row r="150" spans="1:5" ht="15.75" customHeight="1">
      <c r="A150" s="96"/>
      <c r="B150" s="96"/>
      <c r="C150" s="96"/>
      <c r="D150" s="96"/>
      <c r="E150" s="96"/>
    </row>
    <row r="151" spans="1:5" ht="15.75" customHeight="1">
      <c r="A151" s="96"/>
      <c r="B151" s="96"/>
      <c r="C151" s="96"/>
      <c r="D151" s="96"/>
      <c r="E151" s="96"/>
    </row>
    <row r="152" spans="1:5" ht="15.75" customHeight="1">
      <c r="A152" s="96"/>
      <c r="B152" s="96"/>
      <c r="C152" s="96"/>
      <c r="D152" s="96"/>
      <c r="E152" s="96"/>
    </row>
    <row r="153" spans="1:5" ht="15.75" customHeight="1">
      <c r="A153" s="96"/>
      <c r="B153" s="96"/>
      <c r="C153" s="96"/>
      <c r="D153" s="96"/>
      <c r="E153" s="96"/>
    </row>
    <row r="154" spans="1:5" ht="15.75" customHeight="1">
      <c r="A154" s="96"/>
      <c r="B154" s="96"/>
      <c r="C154" s="96"/>
      <c r="D154" s="96"/>
      <c r="E154" s="96"/>
    </row>
    <row r="155" spans="1:5" ht="15.75" customHeight="1">
      <c r="A155" s="96"/>
      <c r="B155" s="96"/>
      <c r="C155" s="96"/>
      <c r="D155" s="96"/>
      <c r="E155" s="96"/>
    </row>
    <row r="156" spans="1:5" ht="15.75" customHeight="1">
      <c r="A156" s="96"/>
      <c r="B156" s="96"/>
      <c r="C156" s="96"/>
      <c r="D156" s="96"/>
      <c r="E156" s="96"/>
    </row>
    <row r="157" spans="1:5" ht="15.75" customHeight="1">
      <c r="A157" s="96"/>
      <c r="B157" s="96"/>
      <c r="C157" s="96"/>
      <c r="D157" s="96"/>
      <c r="E157" s="96"/>
    </row>
    <row r="158" spans="1:5" ht="15.75" customHeight="1">
      <c r="A158" s="96"/>
      <c r="B158" s="96"/>
      <c r="C158" s="96"/>
      <c r="D158" s="96"/>
      <c r="E158" s="96"/>
    </row>
    <row r="159" spans="1:5" ht="15.75" customHeight="1">
      <c r="A159" s="96"/>
      <c r="B159" s="96"/>
      <c r="C159" s="96"/>
      <c r="D159" s="96"/>
      <c r="E159" s="96"/>
    </row>
    <row r="160" spans="1:5" ht="15.75" customHeight="1">
      <c r="A160" s="96"/>
      <c r="B160" s="96"/>
      <c r="C160" s="96"/>
      <c r="D160" s="96"/>
      <c r="E160" s="96"/>
    </row>
    <row r="161" spans="1:5" ht="15.75" customHeight="1">
      <c r="A161" s="96"/>
      <c r="B161" s="96"/>
      <c r="C161" s="96"/>
      <c r="D161" s="96"/>
      <c r="E161" s="96"/>
    </row>
    <row r="162" spans="1:5" ht="15.75" customHeight="1">
      <c r="A162" s="96"/>
      <c r="B162" s="96"/>
      <c r="C162" s="96"/>
      <c r="D162" s="96"/>
      <c r="E162" s="96"/>
    </row>
    <row r="163" spans="1:5" ht="15.75" customHeight="1">
      <c r="A163" s="96"/>
      <c r="B163" s="96"/>
      <c r="C163" s="96"/>
      <c r="D163" s="96"/>
      <c r="E163" s="96"/>
    </row>
    <row r="164" spans="1:5" ht="15.75" customHeight="1">
      <c r="A164" s="96"/>
      <c r="B164" s="96"/>
      <c r="C164" s="96"/>
      <c r="D164" s="96"/>
      <c r="E164" s="96"/>
    </row>
    <row r="165" spans="1:5" ht="15.75" customHeight="1">
      <c r="A165" s="96"/>
      <c r="B165" s="96"/>
      <c r="C165" s="96"/>
      <c r="D165" s="96"/>
      <c r="E165" s="96"/>
    </row>
    <row r="166" spans="1:5" ht="15.75" customHeight="1">
      <c r="A166" s="96"/>
      <c r="B166" s="96"/>
      <c r="C166" s="96"/>
      <c r="D166" s="96"/>
      <c r="E166" s="96"/>
    </row>
    <row r="167" spans="1:5" ht="15.75" customHeight="1">
      <c r="A167" s="96"/>
      <c r="B167" s="96"/>
      <c r="C167" s="96"/>
      <c r="D167" s="96"/>
      <c r="E167" s="96"/>
    </row>
    <row r="168" spans="1:5" ht="15.75" customHeight="1">
      <c r="A168" s="96"/>
      <c r="B168" s="96"/>
      <c r="C168" s="96"/>
      <c r="D168" s="96"/>
      <c r="E168" s="96"/>
    </row>
    <row r="169" spans="1:5" ht="15.75" customHeight="1">
      <c r="A169" s="96"/>
      <c r="B169" s="96"/>
      <c r="C169" s="96"/>
      <c r="D169" s="96"/>
      <c r="E169" s="96"/>
    </row>
    <row r="170" spans="1:5" ht="15.75" customHeight="1">
      <c r="A170" s="96"/>
      <c r="B170" s="96"/>
      <c r="C170" s="96"/>
      <c r="D170" s="96"/>
      <c r="E170" s="96"/>
    </row>
    <row r="171" spans="1:5" ht="15.75" customHeight="1">
      <c r="A171" s="96"/>
      <c r="B171" s="96"/>
      <c r="C171" s="96"/>
      <c r="D171" s="96"/>
      <c r="E171" s="96"/>
    </row>
    <row r="172" spans="1:5" ht="15.75" customHeight="1">
      <c r="A172" s="96"/>
      <c r="B172" s="96"/>
      <c r="C172" s="96"/>
      <c r="D172" s="96"/>
      <c r="E172" s="96"/>
    </row>
    <row r="173" spans="1:5" ht="15.75" customHeight="1">
      <c r="A173" s="96"/>
      <c r="B173" s="96"/>
      <c r="C173" s="96"/>
      <c r="D173" s="96"/>
      <c r="E173" s="96"/>
    </row>
    <row r="174" spans="1:5" ht="15.75" customHeight="1">
      <c r="A174" s="96"/>
      <c r="B174" s="96"/>
      <c r="C174" s="96"/>
      <c r="D174" s="96"/>
      <c r="E174" s="96"/>
    </row>
    <row r="175" spans="1:5" ht="15.75" customHeight="1">
      <c r="A175" s="96"/>
      <c r="B175" s="96"/>
      <c r="C175" s="96"/>
      <c r="D175" s="96"/>
      <c r="E175" s="96"/>
    </row>
    <row r="176" spans="1:5" ht="15.75" customHeight="1">
      <c r="A176" s="96"/>
      <c r="B176" s="96"/>
      <c r="C176" s="96"/>
      <c r="D176" s="96"/>
      <c r="E176" s="96"/>
    </row>
    <row r="177" spans="1:9" ht="15.75" customHeight="1">
      <c r="A177" s="96"/>
      <c r="B177" s="96"/>
      <c r="C177" s="96"/>
      <c r="D177" s="96"/>
      <c r="E177" s="96"/>
    </row>
    <row r="178" spans="1:9" ht="15.75" customHeight="1"/>
    <row r="179" spans="1:9" ht="15.75" customHeight="1"/>
    <row r="180" spans="1:9" ht="15.75" customHeight="1"/>
    <row r="181" spans="1:9" ht="15.75" customHeight="1"/>
    <row r="182" spans="1:9" ht="15.75" customHeight="1"/>
    <row r="183" spans="1:9" ht="15.75" customHeight="1"/>
    <row r="184" spans="1:9" ht="15.75" customHeight="1"/>
    <row r="185" spans="1:9" ht="15.75" customHeight="1"/>
    <row r="186" spans="1:9" ht="15.75" customHeight="1">
      <c r="A186" s="1"/>
      <c r="C186" s="1"/>
      <c r="F186" s="1"/>
      <c r="I186" s="1"/>
    </row>
    <row r="187" spans="1:9" ht="15.75" customHeight="1">
      <c r="A187" s="1"/>
      <c r="C187" s="1"/>
      <c r="F187" s="1"/>
      <c r="I187" s="1"/>
    </row>
    <row r="188" spans="1:9" ht="15.75" customHeight="1">
      <c r="A188" s="1"/>
      <c r="C188" s="1"/>
      <c r="F188" s="1"/>
      <c r="I188" s="1"/>
    </row>
    <row r="189" spans="1:9" ht="15.75" customHeight="1">
      <c r="A189" s="1"/>
      <c r="C189" s="1"/>
      <c r="F189" s="1"/>
      <c r="I189" s="1"/>
    </row>
    <row r="190" spans="1:9" ht="15.75" customHeight="1">
      <c r="A190" s="1"/>
      <c r="C190" s="1"/>
      <c r="F190" s="1"/>
      <c r="I190" s="1"/>
    </row>
    <row r="191" spans="1:9" ht="15.75" customHeight="1">
      <c r="A191" s="1"/>
      <c r="C191" s="1"/>
      <c r="F191" s="1"/>
      <c r="I191" s="1"/>
    </row>
    <row r="192" spans="1:9" ht="15.75" customHeight="1">
      <c r="A192" s="1"/>
      <c r="C192" s="1"/>
      <c r="F192" s="1"/>
      <c r="I192" s="1"/>
    </row>
    <row r="193" spans="1:9" ht="15.75" customHeight="1">
      <c r="A193" s="1"/>
      <c r="C193" s="1"/>
      <c r="F193" s="1"/>
      <c r="I193" s="1"/>
    </row>
    <row r="194" spans="1:9" ht="15.75" customHeight="1">
      <c r="A194" s="1"/>
      <c r="C194" s="1"/>
      <c r="F194" s="1"/>
      <c r="I194" s="1"/>
    </row>
    <row r="195" spans="1:9" ht="15.75" customHeight="1">
      <c r="A195" s="1"/>
      <c r="C195" s="1"/>
      <c r="F195" s="1"/>
      <c r="I195" s="1"/>
    </row>
    <row r="196" spans="1:9" ht="15.75" customHeight="1">
      <c r="A196" s="1"/>
      <c r="C196" s="1"/>
      <c r="F196" s="1"/>
      <c r="I196" s="1"/>
    </row>
    <row r="197" spans="1:9" ht="15.75" customHeight="1">
      <c r="A197" s="1"/>
      <c r="C197" s="1"/>
      <c r="F197" s="1"/>
      <c r="I197" s="1"/>
    </row>
    <row r="198" spans="1:9" ht="15.75" customHeight="1">
      <c r="A198" s="1"/>
      <c r="C198" s="1"/>
      <c r="F198" s="1"/>
      <c r="I198" s="1"/>
    </row>
    <row r="199" spans="1:9" ht="15.75" customHeight="1">
      <c r="A199" s="1"/>
      <c r="C199" s="1"/>
      <c r="F199" s="1"/>
      <c r="I199" s="1"/>
    </row>
    <row r="200" spans="1:9" ht="15.75" customHeight="1">
      <c r="A200" s="1"/>
      <c r="C200" s="1"/>
      <c r="F200" s="1"/>
      <c r="I200" s="1"/>
    </row>
    <row r="201" spans="1:9" ht="15.75" customHeight="1">
      <c r="A201" s="1"/>
      <c r="C201" s="1"/>
      <c r="F201" s="1"/>
      <c r="I201" s="1"/>
    </row>
    <row r="202" spans="1:9" ht="15.75" customHeight="1">
      <c r="A202" s="1"/>
      <c r="C202" s="1"/>
      <c r="F202" s="1"/>
      <c r="I202" s="1"/>
    </row>
    <row r="203" spans="1:9" ht="15.75" customHeight="1">
      <c r="A203" s="1"/>
      <c r="C203" s="1"/>
      <c r="F203" s="1"/>
      <c r="I203" s="1"/>
    </row>
    <row r="204" spans="1:9" ht="15.75" customHeight="1">
      <c r="A204" s="1"/>
      <c r="C204" s="1"/>
      <c r="F204" s="1"/>
      <c r="I204" s="1"/>
    </row>
    <row r="205" spans="1:9" ht="15.75" customHeight="1">
      <c r="A205" s="1"/>
      <c r="C205" s="1"/>
      <c r="F205" s="1"/>
      <c r="I205" s="1"/>
    </row>
    <row r="206" spans="1:9" ht="15.75" customHeight="1">
      <c r="A206" s="1"/>
      <c r="C206" s="1"/>
      <c r="F206" s="1"/>
      <c r="I206" s="1"/>
    </row>
    <row r="207" spans="1:9" ht="15.75" customHeight="1">
      <c r="A207" s="1"/>
      <c r="C207" s="1"/>
      <c r="F207" s="1"/>
      <c r="I207" s="1"/>
    </row>
    <row r="208" spans="1:9" ht="15.75" customHeight="1">
      <c r="A208" s="1"/>
      <c r="C208" s="1"/>
      <c r="F208" s="1"/>
      <c r="I208" s="1"/>
    </row>
    <row r="209" spans="1:9" ht="15.75" customHeight="1">
      <c r="A209" s="1"/>
      <c r="C209" s="1"/>
      <c r="F209" s="1"/>
      <c r="I209" s="1"/>
    </row>
    <row r="210" spans="1:9" ht="15.75" customHeight="1">
      <c r="A210" s="1"/>
      <c r="C210" s="1"/>
      <c r="F210" s="1"/>
      <c r="I210" s="1"/>
    </row>
    <row r="211" spans="1:9" ht="15.75" customHeight="1">
      <c r="A211" s="1"/>
      <c r="C211" s="1"/>
      <c r="F211" s="1"/>
      <c r="I211" s="1"/>
    </row>
    <row r="212" spans="1:9" ht="15.75" customHeight="1">
      <c r="A212" s="1"/>
      <c r="C212" s="1"/>
      <c r="F212" s="1"/>
      <c r="I212" s="1"/>
    </row>
    <row r="213" spans="1:9" ht="15.75" customHeight="1">
      <c r="A213" s="1"/>
      <c r="C213" s="1"/>
      <c r="F213" s="1"/>
      <c r="I213" s="1"/>
    </row>
    <row r="214" spans="1:9" ht="15.75" customHeight="1">
      <c r="A214" s="1"/>
      <c r="C214" s="1"/>
      <c r="F214" s="1"/>
      <c r="I214" s="1"/>
    </row>
    <row r="215" spans="1:9" ht="15.75" customHeight="1">
      <c r="A215" s="1"/>
      <c r="C215" s="1"/>
      <c r="F215" s="1"/>
      <c r="I215" s="1"/>
    </row>
    <row r="216" spans="1:9" ht="15.75" customHeight="1">
      <c r="A216" s="1"/>
      <c r="C216" s="1"/>
      <c r="F216" s="1"/>
      <c r="I216" s="1"/>
    </row>
    <row r="217" spans="1:9" ht="15.75" customHeight="1">
      <c r="A217" s="1"/>
      <c r="C217" s="1"/>
      <c r="F217" s="1"/>
      <c r="I217" s="1"/>
    </row>
    <row r="218" spans="1:9" ht="15.75" customHeight="1">
      <c r="A218" s="1"/>
      <c r="C218" s="1"/>
      <c r="F218" s="1"/>
      <c r="I218" s="1"/>
    </row>
    <row r="219" spans="1:9" ht="15.75" customHeight="1">
      <c r="A219" s="1"/>
      <c r="C219" s="1"/>
      <c r="F219" s="1"/>
      <c r="I219" s="1"/>
    </row>
    <row r="220" spans="1:9" ht="15.75" customHeight="1">
      <c r="A220" s="1"/>
      <c r="C220" s="1"/>
      <c r="F220" s="1"/>
      <c r="I220" s="1"/>
    </row>
    <row r="221" spans="1:9" ht="15.75" customHeight="1">
      <c r="A221" s="1"/>
      <c r="C221" s="1"/>
      <c r="F221" s="1"/>
      <c r="I221" s="1"/>
    </row>
    <row r="222" spans="1:9" ht="15.75" customHeight="1">
      <c r="A222" s="1"/>
      <c r="C222" s="1"/>
      <c r="F222" s="1"/>
      <c r="I222" s="1"/>
    </row>
    <row r="223" spans="1:9" ht="15.75" customHeight="1">
      <c r="A223" s="1"/>
      <c r="C223" s="1"/>
      <c r="F223" s="1"/>
      <c r="I223" s="1"/>
    </row>
    <row r="224" spans="1:9" ht="15.75" customHeight="1">
      <c r="A224" s="1"/>
      <c r="C224" s="1"/>
      <c r="F224" s="1"/>
      <c r="I224" s="1"/>
    </row>
    <row r="225" spans="1:9" ht="15.75" customHeight="1">
      <c r="A225" s="1"/>
      <c r="C225" s="1"/>
      <c r="F225" s="1"/>
      <c r="I225" s="1"/>
    </row>
    <row r="226" spans="1:9" ht="15.75" customHeight="1">
      <c r="A226" s="1"/>
      <c r="C226" s="1"/>
      <c r="F226" s="1"/>
      <c r="I226" s="1"/>
    </row>
    <row r="227" spans="1:9" ht="15.75" customHeight="1">
      <c r="A227" s="1"/>
      <c r="C227" s="1"/>
      <c r="F227" s="1"/>
      <c r="I227" s="1"/>
    </row>
    <row r="228" spans="1:9" ht="15.75" customHeight="1">
      <c r="A228" s="1"/>
      <c r="C228" s="1"/>
      <c r="F228" s="1"/>
      <c r="I228" s="1"/>
    </row>
    <row r="229" spans="1:9" ht="15.75" customHeight="1">
      <c r="A229" s="1"/>
      <c r="C229" s="1"/>
      <c r="F229" s="1"/>
      <c r="I229" s="1"/>
    </row>
    <row r="230" spans="1:9" ht="15.75" customHeight="1">
      <c r="A230" s="1"/>
      <c r="C230" s="1"/>
      <c r="F230" s="1"/>
      <c r="I230" s="1"/>
    </row>
    <row r="231" spans="1:9" ht="15.75" customHeight="1">
      <c r="A231" s="1"/>
      <c r="C231" s="1"/>
      <c r="F231" s="1"/>
      <c r="I231" s="1"/>
    </row>
    <row r="232" spans="1:9" ht="15.75" customHeight="1">
      <c r="A232" s="1"/>
      <c r="C232" s="1"/>
      <c r="F232" s="1"/>
      <c r="I232" s="1"/>
    </row>
    <row r="233" spans="1:9" ht="15.75" customHeight="1">
      <c r="A233" s="1"/>
      <c r="C233" s="1"/>
      <c r="F233" s="1"/>
      <c r="I233" s="1"/>
    </row>
    <row r="234" spans="1:9" ht="15.75" customHeight="1">
      <c r="A234" s="1"/>
      <c r="C234" s="1"/>
      <c r="F234" s="1"/>
      <c r="I234" s="1"/>
    </row>
    <row r="235" spans="1:9" ht="15.75" customHeight="1">
      <c r="A235" s="1"/>
      <c r="C235" s="1"/>
      <c r="F235" s="1"/>
      <c r="I235" s="1"/>
    </row>
    <row r="236" spans="1:9" ht="15.75" customHeight="1">
      <c r="A236" s="1"/>
      <c r="C236" s="1"/>
      <c r="F236" s="1"/>
      <c r="I236" s="1"/>
    </row>
    <row r="237" spans="1:9" ht="15.75" customHeight="1">
      <c r="A237" s="1"/>
      <c r="C237" s="1"/>
      <c r="F237" s="1"/>
      <c r="I237" s="1"/>
    </row>
    <row r="238" spans="1:9" ht="15.75" customHeight="1">
      <c r="A238" s="1"/>
      <c r="C238" s="1"/>
      <c r="F238" s="1"/>
      <c r="I238" s="1"/>
    </row>
    <row r="239" spans="1:9" ht="15.75" customHeight="1">
      <c r="A239" s="1"/>
      <c r="C239" s="1"/>
      <c r="F239" s="1"/>
      <c r="I239" s="1"/>
    </row>
    <row r="240" spans="1:9" ht="15.75" customHeight="1">
      <c r="A240" s="1"/>
      <c r="C240" s="1"/>
      <c r="F240" s="1"/>
      <c r="I240" s="1"/>
    </row>
    <row r="241" spans="1:9" ht="15.75" customHeight="1">
      <c r="A241" s="1"/>
      <c r="C241" s="1"/>
      <c r="F241" s="1"/>
      <c r="I241" s="1"/>
    </row>
    <row r="242" spans="1:9" ht="15.75" customHeight="1">
      <c r="A242" s="1"/>
      <c r="C242" s="1"/>
      <c r="F242" s="1"/>
      <c r="I242" s="1"/>
    </row>
    <row r="243" spans="1:9" ht="15.75" customHeight="1">
      <c r="A243" s="1"/>
      <c r="C243" s="1"/>
      <c r="F243" s="1"/>
      <c r="I243" s="1"/>
    </row>
    <row r="244" spans="1:9" ht="15.75" customHeight="1">
      <c r="A244" s="1"/>
      <c r="C244" s="1"/>
      <c r="F244" s="1"/>
      <c r="I244" s="1"/>
    </row>
    <row r="245" spans="1:9" ht="15.75" customHeight="1">
      <c r="A245" s="1"/>
      <c r="C245" s="1"/>
      <c r="F245" s="1"/>
      <c r="I245" s="1"/>
    </row>
    <row r="246" spans="1:9" ht="15.75" customHeight="1">
      <c r="A246" s="1"/>
      <c r="C246" s="1"/>
      <c r="F246" s="1"/>
      <c r="I246" s="1"/>
    </row>
    <row r="247" spans="1:9" ht="15.75" customHeight="1">
      <c r="A247" s="1"/>
      <c r="C247" s="1"/>
      <c r="F247" s="1"/>
      <c r="I247" s="1"/>
    </row>
    <row r="248" spans="1:9" ht="15.75" customHeight="1">
      <c r="A248" s="1"/>
      <c r="C248" s="1"/>
      <c r="F248" s="1"/>
      <c r="I248" s="1"/>
    </row>
    <row r="249" spans="1:9" ht="15.75" customHeight="1">
      <c r="A249" s="1"/>
      <c r="C249" s="1"/>
      <c r="F249" s="1"/>
      <c r="I249" s="1"/>
    </row>
    <row r="250" spans="1:9" ht="15.75" customHeight="1">
      <c r="A250" s="1"/>
      <c r="C250" s="1"/>
      <c r="F250" s="1"/>
      <c r="I250" s="1"/>
    </row>
    <row r="251" spans="1:9" ht="15.75" customHeight="1">
      <c r="A251" s="1"/>
      <c r="C251" s="1"/>
      <c r="F251" s="1"/>
      <c r="I251" s="1"/>
    </row>
    <row r="252" spans="1:9" ht="15.75" customHeight="1">
      <c r="A252" s="1"/>
      <c r="C252" s="1"/>
      <c r="F252" s="1"/>
      <c r="I252" s="1"/>
    </row>
    <row r="253" spans="1:9" ht="15.75" customHeight="1">
      <c r="A253" s="1"/>
      <c r="C253" s="1"/>
      <c r="F253" s="1"/>
      <c r="I253" s="1"/>
    </row>
    <row r="254" spans="1:9" ht="15.75" customHeight="1">
      <c r="A254" s="1"/>
      <c r="C254" s="1"/>
      <c r="F254" s="1"/>
      <c r="I254" s="1"/>
    </row>
    <row r="255" spans="1:9" ht="15.75" customHeight="1">
      <c r="A255" s="1"/>
      <c r="C255" s="1"/>
      <c r="F255" s="1"/>
      <c r="I255" s="1"/>
    </row>
    <row r="256" spans="1:9" ht="15.75" customHeight="1">
      <c r="A256" s="1"/>
      <c r="C256" s="1"/>
      <c r="F256" s="1"/>
      <c r="I256" s="1"/>
    </row>
    <row r="257" spans="1:9" ht="15.75" customHeight="1">
      <c r="A257" s="1"/>
      <c r="C257" s="1"/>
      <c r="F257" s="1"/>
      <c r="I257" s="1"/>
    </row>
    <row r="258" spans="1:9" ht="15.75" customHeight="1">
      <c r="A258" s="1"/>
      <c r="C258" s="1"/>
      <c r="F258" s="1"/>
      <c r="I258" s="1"/>
    </row>
    <row r="259" spans="1:9" ht="15.75" customHeight="1">
      <c r="A259" s="1"/>
      <c r="C259" s="1"/>
      <c r="F259" s="1"/>
      <c r="I259" s="1"/>
    </row>
    <row r="260" spans="1:9" ht="15.75" customHeight="1">
      <c r="A260" s="1"/>
      <c r="C260" s="1"/>
      <c r="F260" s="1"/>
      <c r="I260" s="1"/>
    </row>
    <row r="261" spans="1:9" ht="15.75" customHeight="1">
      <c r="A261" s="1"/>
      <c r="C261" s="1"/>
      <c r="F261" s="1"/>
      <c r="I261" s="1"/>
    </row>
    <row r="262" spans="1:9" ht="15.75" customHeight="1">
      <c r="A262" s="1"/>
      <c r="C262" s="1"/>
      <c r="F262" s="1"/>
      <c r="I262" s="1"/>
    </row>
    <row r="263" spans="1:9" ht="15.75" customHeight="1">
      <c r="A263" s="1"/>
      <c r="C263" s="1"/>
      <c r="F263" s="1"/>
      <c r="I263" s="1"/>
    </row>
    <row r="264" spans="1:9" ht="15.75" customHeight="1">
      <c r="A264" s="1"/>
      <c r="C264" s="1"/>
      <c r="F264" s="1"/>
      <c r="I264" s="1"/>
    </row>
    <row r="265" spans="1:9" ht="15.75" customHeight="1">
      <c r="A265" s="1"/>
      <c r="C265" s="1"/>
      <c r="F265" s="1"/>
      <c r="I265" s="1"/>
    </row>
    <row r="266" spans="1:9" ht="15.75" customHeight="1">
      <c r="A266" s="1"/>
      <c r="C266" s="1"/>
      <c r="F266" s="1"/>
      <c r="I266" s="1"/>
    </row>
    <row r="267" spans="1:9" ht="15.75" customHeight="1">
      <c r="A267" s="1"/>
      <c r="C267" s="1"/>
      <c r="F267" s="1"/>
      <c r="I267" s="1"/>
    </row>
    <row r="268" spans="1:9" ht="15.75" customHeight="1">
      <c r="A268" s="1"/>
      <c r="C268" s="1"/>
      <c r="F268" s="1"/>
      <c r="I268" s="1"/>
    </row>
    <row r="269" spans="1:9" ht="15.75" customHeight="1">
      <c r="A269" s="1"/>
      <c r="C269" s="1"/>
      <c r="F269" s="1"/>
      <c r="I269" s="1"/>
    </row>
    <row r="270" spans="1:9" ht="15.75" customHeight="1">
      <c r="A270" s="1"/>
      <c r="C270" s="1"/>
      <c r="F270" s="1"/>
      <c r="I270" s="1"/>
    </row>
    <row r="271" spans="1:9" ht="15.75" customHeight="1">
      <c r="A271" s="1"/>
      <c r="C271" s="1"/>
      <c r="F271" s="1"/>
      <c r="I271" s="1"/>
    </row>
    <row r="272" spans="1:9" ht="15.75" customHeight="1">
      <c r="A272" s="1"/>
      <c r="C272" s="1"/>
      <c r="F272" s="1"/>
      <c r="I272" s="1"/>
    </row>
    <row r="273" spans="1:9" ht="15.75" customHeight="1">
      <c r="A273" s="1"/>
      <c r="C273" s="1"/>
      <c r="F273" s="1"/>
      <c r="I273" s="1"/>
    </row>
    <row r="274" spans="1:9" ht="15.75" customHeight="1">
      <c r="A274" s="1"/>
      <c r="C274" s="1"/>
      <c r="F274" s="1"/>
      <c r="I274" s="1"/>
    </row>
    <row r="275" spans="1:9" ht="15.75" customHeight="1">
      <c r="A275" s="1"/>
      <c r="C275" s="1"/>
      <c r="F275" s="1"/>
      <c r="I275" s="1"/>
    </row>
    <row r="276" spans="1:9" ht="15.75" customHeight="1">
      <c r="A276" s="1"/>
      <c r="C276" s="1"/>
      <c r="F276" s="1"/>
      <c r="I276" s="1"/>
    </row>
    <row r="277" spans="1:9" ht="15.75" customHeight="1">
      <c r="A277" s="1"/>
      <c r="C277" s="1"/>
      <c r="F277" s="1"/>
      <c r="I277" s="1"/>
    </row>
    <row r="278" spans="1:9" ht="15.75" customHeight="1">
      <c r="A278" s="1"/>
      <c r="C278" s="1"/>
      <c r="F278" s="1"/>
      <c r="I278" s="1"/>
    </row>
    <row r="279" spans="1:9" ht="15.75" customHeight="1">
      <c r="A279" s="1"/>
      <c r="C279" s="1"/>
      <c r="F279" s="1"/>
      <c r="I279" s="1"/>
    </row>
    <row r="280" spans="1:9" ht="15.75" customHeight="1">
      <c r="A280" s="1"/>
      <c r="C280" s="1"/>
      <c r="F280" s="1"/>
      <c r="I280" s="1"/>
    </row>
    <row r="281" spans="1:9" ht="15.75" customHeight="1">
      <c r="A281" s="1"/>
      <c r="C281" s="1"/>
      <c r="F281" s="1"/>
      <c r="I281" s="1"/>
    </row>
    <row r="282" spans="1:9" ht="15.75" customHeight="1">
      <c r="A282" s="1"/>
      <c r="C282" s="1"/>
      <c r="F282" s="1"/>
      <c r="I282" s="1"/>
    </row>
    <row r="283" spans="1:9" ht="15.75" customHeight="1">
      <c r="A283" s="1"/>
      <c r="C283" s="1"/>
      <c r="F283" s="1"/>
      <c r="I283" s="1"/>
    </row>
    <row r="284" spans="1:9" ht="15.75" customHeight="1">
      <c r="A284" s="1"/>
      <c r="C284" s="1"/>
      <c r="F284" s="1"/>
      <c r="I284" s="1"/>
    </row>
    <row r="285" spans="1:9" ht="15.75" customHeight="1">
      <c r="A285" s="1"/>
      <c r="C285" s="1"/>
      <c r="F285" s="1"/>
      <c r="I285" s="1"/>
    </row>
    <row r="286" spans="1:9" ht="15.75" customHeight="1">
      <c r="A286" s="1"/>
      <c r="C286" s="1"/>
      <c r="F286" s="1"/>
      <c r="I286" s="1"/>
    </row>
    <row r="287" spans="1:9" ht="15.75" customHeight="1">
      <c r="A287" s="1"/>
      <c r="C287" s="1"/>
      <c r="F287" s="1"/>
      <c r="I287" s="1"/>
    </row>
    <row r="288" spans="1:9" ht="15.75" customHeight="1">
      <c r="A288" s="1"/>
      <c r="C288" s="1"/>
      <c r="F288" s="1"/>
      <c r="I288" s="1"/>
    </row>
    <row r="289" spans="1:9" ht="15.75" customHeight="1">
      <c r="A289" s="1"/>
      <c r="C289" s="1"/>
      <c r="F289" s="1"/>
      <c r="I289" s="1"/>
    </row>
    <row r="290" spans="1:9" ht="15.75" customHeight="1">
      <c r="A290" s="1"/>
      <c r="C290" s="1"/>
      <c r="F290" s="1"/>
      <c r="I290" s="1"/>
    </row>
    <row r="291" spans="1:9" ht="15.75" customHeight="1">
      <c r="A291" s="1"/>
      <c r="C291" s="1"/>
      <c r="F291" s="1"/>
      <c r="I291" s="1"/>
    </row>
    <row r="292" spans="1:9" ht="15.75" customHeight="1">
      <c r="A292" s="1"/>
      <c r="C292" s="1"/>
      <c r="F292" s="1"/>
      <c r="I292" s="1"/>
    </row>
    <row r="293" spans="1:9" ht="15.75" customHeight="1">
      <c r="A293" s="1"/>
      <c r="C293" s="1"/>
      <c r="F293" s="1"/>
      <c r="I293" s="1"/>
    </row>
    <row r="294" spans="1:9" ht="15.75" customHeight="1">
      <c r="A294" s="1"/>
      <c r="C294" s="1"/>
      <c r="F294" s="1"/>
      <c r="I294" s="1"/>
    </row>
    <row r="295" spans="1:9" ht="15.75" customHeight="1">
      <c r="A295" s="1"/>
      <c r="C295" s="1"/>
      <c r="F295" s="1"/>
      <c r="I295" s="1"/>
    </row>
    <row r="296" spans="1:9" ht="15.75" customHeight="1">
      <c r="A296" s="1"/>
      <c r="C296" s="1"/>
      <c r="F296" s="1"/>
      <c r="I296" s="1"/>
    </row>
    <row r="297" spans="1:9" ht="15.75" customHeight="1">
      <c r="A297" s="1"/>
      <c r="C297" s="1"/>
      <c r="F297" s="1"/>
      <c r="I297" s="1"/>
    </row>
    <row r="298" spans="1:9" ht="15.75" customHeight="1">
      <c r="A298" s="1"/>
      <c r="C298" s="1"/>
      <c r="F298" s="1"/>
      <c r="I298" s="1"/>
    </row>
    <row r="299" spans="1:9" ht="15.75" customHeight="1">
      <c r="A299" s="1"/>
      <c r="C299" s="1"/>
      <c r="F299" s="1"/>
      <c r="I299" s="1"/>
    </row>
    <row r="300" spans="1:9" ht="15.75" customHeight="1">
      <c r="A300" s="1"/>
      <c r="C300" s="1"/>
      <c r="F300" s="1"/>
      <c r="I300" s="1"/>
    </row>
    <row r="301" spans="1:9" ht="15.75" customHeight="1">
      <c r="A301" s="1"/>
      <c r="C301" s="1"/>
      <c r="F301" s="1"/>
      <c r="I301" s="1"/>
    </row>
    <row r="302" spans="1:9" ht="15.75" customHeight="1">
      <c r="A302" s="1"/>
      <c r="C302" s="1"/>
      <c r="F302" s="1"/>
      <c r="I302" s="1"/>
    </row>
    <row r="303" spans="1:9" ht="15.75" customHeight="1">
      <c r="A303" s="1"/>
      <c r="C303" s="1"/>
      <c r="F303" s="1"/>
      <c r="I303" s="1"/>
    </row>
    <row r="304" spans="1:9" ht="15.75" customHeight="1">
      <c r="A304" s="1"/>
      <c r="C304" s="1"/>
      <c r="F304" s="1"/>
      <c r="I304" s="1"/>
    </row>
    <row r="305" spans="1:9" ht="15.75" customHeight="1">
      <c r="A305" s="1"/>
      <c r="C305" s="1"/>
      <c r="F305" s="1"/>
      <c r="I305" s="1"/>
    </row>
    <row r="306" spans="1:9" ht="15.75" customHeight="1">
      <c r="A306" s="1"/>
      <c r="C306" s="1"/>
      <c r="F306" s="1"/>
      <c r="I306" s="1"/>
    </row>
    <row r="307" spans="1:9" ht="15.75" customHeight="1">
      <c r="A307" s="1"/>
      <c r="C307" s="1"/>
      <c r="F307" s="1"/>
      <c r="I307" s="1"/>
    </row>
    <row r="308" spans="1:9" ht="15.75" customHeight="1">
      <c r="A308" s="1"/>
      <c r="C308" s="1"/>
      <c r="F308" s="1"/>
      <c r="I308" s="1"/>
    </row>
    <row r="309" spans="1:9" ht="15.75" customHeight="1">
      <c r="A309" s="1"/>
      <c r="C309" s="1"/>
      <c r="F309" s="1"/>
      <c r="I309" s="1"/>
    </row>
    <row r="310" spans="1:9" ht="15.75" customHeight="1">
      <c r="A310" s="1"/>
      <c r="C310" s="1"/>
      <c r="F310" s="1"/>
      <c r="I310" s="1"/>
    </row>
    <row r="311" spans="1:9" ht="15.75" customHeight="1">
      <c r="A311" s="1"/>
      <c r="C311" s="1"/>
      <c r="F311" s="1"/>
      <c r="I311" s="1"/>
    </row>
    <row r="312" spans="1:9" ht="15.75" customHeight="1">
      <c r="A312" s="1"/>
      <c r="C312" s="1"/>
      <c r="F312" s="1"/>
      <c r="I312" s="1"/>
    </row>
    <row r="313" spans="1:9" ht="15.75" customHeight="1">
      <c r="A313" s="1"/>
      <c r="C313" s="1"/>
      <c r="F313" s="1"/>
      <c r="I313" s="1"/>
    </row>
    <row r="314" spans="1:9" ht="15.75" customHeight="1">
      <c r="A314" s="1"/>
      <c r="C314" s="1"/>
      <c r="F314" s="1"/>
      <c r="I314" s="1"/>
    </row>
    <row r="315" spans="1:9" ht="15.75" customHeight="1">
      <c r="A315" s="1"/>
      <c r="C315" s="1"/>
      <c r="F315" s="1"/>
      <c r="I315" s="1"/>
    </row>
    <row r="316" spans="1:9" ht="15.75" customHeight="1">
      <c r="A316" s="1"/>
      <c r="C316" s="1"/>
      <c r="F316" s="1"/>
      <c r="I316" s="1"/>
    </row>
    <row r="317" spans="1:9" ht="15.75" customHeight="1">
      <c r="A317" s="1"/>
      <c r="C317" s="1"/>
      <c r="F317" s="1"/>
      <c r="I317" s="1"/>
    </row>
    <row r="318" spans="1:9" ht="15.75" customHeight="1">
      <c r="A318" s="1"/>
      <c r="C318" s="1"/>
      <c r="F318" s="1"/>
      <c r="I318" s="1"/>
    </row>
    <row r="319" spans="1:9" ht="15.75" customHeight="1">
      <c r="A319" s="1"/>
      <c r="C319" s="1"/>
      <c r="F319" s="1"/>
      <c r="I319" s="1"/>
    </row>
    <row r="320" spans="1:9" ht="15.75" customHeight="1">
      <c r="A320" s="1"/>
      <c r="C320" s="1"/>
      <c r="F320" s="1"/>
      <c r="I320" s="1"/>
    </row>
    <row r="321" spans="1:9" ht="15.75" customHeight="1">
      <c r="A321" s="1"/>
      <c r="C321" s="1"/>
      <c r="F321" s="1"/>
      <c r="I321" s="1"/>
    </row>
    <row r="322" spans="1:9" ht="15.75" customHeight="1">
      <c r="A322" s="1"/>
      <c r="C322" s="1"/>
      <c r="F322" s="1"/>
      <c r="I322" s="1"/>
    </row>
    <row r="323" spans="1:9" ht="15.75" customHeight="1">
      <c r="A323" s="1"/>
      <c r="C323" s="1"/>
      <c r="F323" s="1"/>
      <c r="I323" s="1"/>
    </row>
    <row r="324" spans="1:9" ht="15.75" customHeight="1">
      <c r="A324" s="1"/>
      <c r="C324" s="1"/>
      <c r="F324" s="1"/>
      <c r="I324" s="1"/>
    </row>
    <row r="325" spans="1:9" ht="15.75" customHeight="1">
      <c r="A325" s="1"/>
      <c r="C325" s="1"/>
      <c r="F325" s="1"/>
      <c r="I325" s="1"/>
    </row>
    <row r="326" spans="1:9" ht="15.75" customHeight="1">
      <c r="A326" s="1"/>
      <c r="C326" s="1"/>
      <c r="F326" s="1"/>
      <c r="I326" s="1"/>
    </row>
    <row r="327" spans="1:9" ht="15.75" customHeight="1">
      <c r="A327" s="1"/>
      <c r="C327" s="1"/>
      <c r="F327" s="1"/>
      <c r="I327" s="1"/>
    </row>
    <row r="328" spans="1:9" ht="15.75" customHeight="1">
      <c r="A328" s="1"/>
      <c r="C328" s="1"/>
      <c r="F328" s="1"/>
      <c r="I328" s="1"/>
    </row>
    <row r="329" spans="1:9" ht="15.75" customHeight="1">
      <c r="A329" s="1"/>
      <c r="C329" s="1"/>
      <c r="F329" s="1"/>
      <c r="I329" s="1"/>
    </row>
    <row r="330" spans="1:9" ht="15.75" customHeight="1">
      <c r="A330" s="1"/>
      <c r="C330" s="1"/>
      <c r="F330" s="1"/>
      <c r="I330" s="1"/>
    </row>
    <row r="331" spans="1:9" ht="15.75" customHeight="1">
      <c r="A331" s="1"/>
      <c r="C331" s="1"/>
      <c r="F331" s="1"/>
      <c r="I331" s="1"/>
    </row>
    <row r="332" spans="1:9" ht="15.75" customHeight="1">
      <c r="A332" s="1"/>
      <c r="C332" s="1"/>
      <c r="F332" s="1"/>
      <c r="I332" s="1"/>
    </row>
    <row r="333" spans="1:9" ht="15.75" customHeight="1">
      <c r="A333" s="1"/>
      <c r="C333" s="1"/>
      <c r="F333" s="1"/>
      <c r="I333" s="1"/>
    </row>
    <row r="334" spans="1:9" ht="15.75" customHeight="1">
      <c r="A334" s="1"/>
      <c r="C334" s="1"/>
      <c r="F334" s="1"/>
      <c r="I334" s="1"/>
    </row>
    <row r="335" spans="1:9" ht="15.75" customHeight="1">
      <c r="A335" s="1"/>
      <c r="C335" s="1"/>
      <c r="F335" s="1"/>
      <c r="I335" s="1"/>
    </row>
    <row r="336" spans="1:9" ht="15.75" customHeight="1">
      <c r="A336" s="1"/>
      <c r="C336" s="1"/>
      <c r="F336" s="1"/>
      <c r="I336" s="1"/>
    </row>
    <row r="337" spans="1:9" ht="15.75" customHeight="1">
      <c r="A337" s="1"/>
      <c r="C337" s="1"/>
      <c r="F337" s="1"/>
      <c r="I337" s="1"/>
    </row>
    <row r="338" spans="1:9" ht="15.75" customHeight="1">
      <c r="A338" s="1"/>
      <c r="C338" s="1"/>
      <c r="F338" s="1"/>
      <c r="I338" s="1"/>
    </row>
    <row r="339" spans="1:9" ht="15.75" customHeight="1">
      <c r="A339" s="1"/>
      <c r="C339" s="1"/>
      <c r="F339" s="1"/>
      <c r="I339" s="1"/>
    </row>
    <row r="340" spans="1:9" ht="15.75" customHeight="1">
      <c r="A340" s="1"/>
      <c r="C340" s="1"/>
      <c r="F340" s="1"/>
      <c r="I340" s="1"/>
    </row>
    <row r="341" spans="1:9" ht="15.75" customHeight="1">
      <c r="A341" s="1"/>
      <c r="C341" s="1"/>
      <c r="F341" s="1"/>
      <c r="I341" s="1"/>
    </row>
    <row r="342" spans="1:9" ht="15.75" customHeight="1">
      <c r="A342" s="1"/>
      <c r="C342" s="1"/>
      <c r="F342" s="1"/>
      <c r="I342" s="1"/>
    </row>
    <row r="343" spans="1:9" ht="15.75" customHeight="1">
      <c r="A343" s="1"/>
      <c r="C343" s="1"/>
      <c r="F343" s="1"/>
      <c r="I343" s="1"/>
    </row>
    <row r="344" spans="1:9" ht="15.75" customHeight="1">
      <c r="A344" s="1"/>
      <c r="C344" s="1"/>
      <c r="F344" s="1"/>
      <c r="I344" s="1"/>
    </row>
    <row r="345" spans="1:9" ht="15.75" customHeight="1">
      <c r="A345" s="1"/>
      <c r="C345" s="1"/>
      <c r="F345" s="1"/>
      <c r="I345" s="1"/>
    </row>
    <row r="346" spans="1:9" ht="15.75" customHeight="1">
      <c r="A346" s="1"/>
      <c r="C346" s="1"/>
      <c r="F346" s="1"/>
      <c r="I346" s="1"/>
    </row>
    <row r="347" spans="1:9" ht="15.75" customHeight="1">
      <c r="A347" s="1"/>
      <c r="C347" s="1"/>
      <c r="F347" s="1"/>
      <c r="I347" s="1"/>
    </row>
    <row r="348" spans="1:9" ht="15.75" customHeight="1">
      <c r="A348" s="1"/>
      <c r="C348" s="1"/>
      <c r="F348" s="1"/>
      <c r="I348" s="1"/>
    </row>
    <row r="349" spans="1:9" ht="15.75" customHeight="1">
      <c r="A349" s="1"/>
      <c r="C349" s="1"/>
      <c r="F349" s="1"/>
      <c r="I349" s="1"/>
    </row>
    <row r="350" spans="1:9" ht="15.75" customHeight="1">
      <c r="A350" s="1"/>
      <c r="C350" s="1"/>
      <c r="F350" s="1"/>
      <c r="I350" s="1"/>
    </row>
    <row r="351" spans="1:9" ht="15.75" customHeight="1">
      <c r="A351" s="1"/>
      <c r="C351" s="1"/>
      <c r="F351" s="1"/>
      <c r="I351" s="1"/>
    </row>
    <row r="352" spans="1:9" ht="15.75" customHeight="1">
      <c r="A352" s="1"/>
      <c r="C352" s="1"/>
      <c r="F352" s="1"/>
      <c r="I352" s="1"/>
    </row>
    <row r="353" spans="1:9" ht="15.75" customHeight="1">
      <c r="A353" s="1"/>
      <c r="C353" s="1"/>
      <c r="F353" s="1"/>
      <c r="I353" s="1"/>
    </row>
    <row r="354" spans="1:9" ht="15.75" customHeight="1">
      <c r="A354" s="1"/>
      <c r="C354" s="1"/>
      <c r="F354" s="1"/>
      <c r="I354" s="1"/>
    </row>
    <row r="355" spans="1:9" ht="15.75" customHeight="1">
      <c r="A355" s="1"/>
      <c r="C355" s="1"/>
      <c r="F355" s="1"/>
      <c r="I355" s="1"/>
    </row>
    <row r="356" spans="1:9" ht="15.75" customHeight="1">
      <c r="A356" s="1"/>
      <c r="C356" s="1"/>
      <c r="F356" s="1"/>
      <c r="I356" s="1"/>
    </row>
    <row r="357" spans="1:9" ht="15.75" customHeight="1">
      <c r="A357" s="1"/>
      <c r="C357" s="1"/>
      <c r="F357" s="1"/>
      <c r="I357" s="1"/>
    </row>
    <row r="358" spans="1:9" ht="15.75" customHeight="1">
      <c r="A358" s="1"/>
      <c r="C358" s="1"/>
      <c r="F358" s="1"/>
      <c r="I358" s="1"/>
    </row>
    <row r="359" spans="1:9" ht="15.75" customHeight="1">
      <c r="A359" s="1"/>
      <c r="C359" s="1"/>
      <c r="F359" s="1"/>
      <c r="I359" s="1"/>
    </row>
    <row r="360" spans="1:9" ht="15.75" customHeight="1">
      <c r="A360" s="1"/>
      <c r="C360" s="1"/>
      <c r="F360" s="1"/>
      <c r="I360" s="1"/>
    </row>
    <row r="361" spans="1:9" ht="15.75" customHeight="1">
      <c r="A361" s="1"/>
      <c r="C361" s="1"/>
      <c r="F361" s="1"/>
      <c r="I361" s="1"/>
    </row>
    <row r="362" spans="1:9" ht="15.75" customHeight="1">
      <c r="A362" s="1"/>
      <c r="C362" s="1"/>
      <c r="F362" s="1"/>
      <c r="I362" s="1"/>
    </row>
    <row r="363" spans="1:9" ht="15.75" customHeight="1">
      <c r="A363" s="1"/>
      <c r="C363" s="1"/>
      <c r="F363" s="1"/>
      <c r="I363" s="1"/>
    </row>
    <row r="364" spans="1:9" ht="15.75" customHeight="1">
      <c r="A364" s="1"/>
      <c r="C364" s="1"/>
      <c r="F364" s="1"/>
      <c r="I364" s="1"/>
    </row>
    <row r="365" spans="1:9" ht="15.75" customHeight="1">
      <c r="A365" s="1"/>
      <c r="C365" s="1"/>
      <c r="F365" s="1"/>
      <c r="I365" s="1"/>
    </row>
    <row r="366" spans="1:9" ht="15.75" customHeight="1">
      <c r="A366" s="1"/>
      <c r="C366" s="1"/>
      <c r="F366" s="1"/>
      <c r="I366" s="1"/>
    </row>
    <row r="367" spans="1:9" ht="15.75" customHeight="1">
      <c r="A367" s="1"/>
      <c r="C367" s="1"/>
      <c r="F367" s="1"/>
      <c r="I367" s="1"/>
    </row>
    <row r="368" spans="1:9" ht="15.75" customHeight="1">
      <c r="A368" s="1"/>
      <c r="C368" s="1"/>
      <c r="F368" s="1"/>
      <c r="I368" s="1"/>
    </row>
    <row r="369" spans="1:9" ht="15.75" customHeight="1">
      <c r="A369" s="1"/>
      <c r="C369" s="1"/>
      <c r="F369" s="1"/>
      <c r="I369" s="1"/>
    </row>
    <row r="370" spans="1:9" ht="15.75" customHeight="1">
      <c r="A370" s="1"/>
      <c r="C370" s="1"/>
      <c r="F370" s="1"/>
      <c r="I370" s="1"/>
    </row>
    <row r="371" spans="1:9" ht="15.75" customHeight="1">
      <c r="A371" s="1"/>
      <c r="C371" s="1"/>
      <c r="F371" s="1"/>
      <c r="I371" s="1"/>
    </row>
    <row r="372" spans="1:9" ht="15.75" customHeight="1">
      <c r="A372" s="1"/>
      <c r="C372" s="1"/>
      <c r="F372" s="1"/>
      <c r="I372" s="1"/>
    </row>
    <row r="373" spans="1:9" ht="15.75" customHeight="1">
      <c r="A373" s="1"/>
      <c r="C373" s="1"/>
      <c r="F373" s="1"/>
      <c r="I373" s="1"/>
    </row>
    <row r="374" spans="1:9" ht="15.75" customHeight="1">
      <c r="A374" s="1"/>
      <c r="C374" s="1"/>
      <c r="F374" s="1"/>
      <c r="I374" s="1"/>
    </row>
    <row r="375" spans="1:9" ht="15.75" customHeight="1">
      <c r="A375" s="1"/>
      <c r="C375" s="1"/>
      <c r="F375" s="1"/>
      <c r="I375" s="1"/>
    </row>
    <row r="376" spans="1:9" ht="15.75" customHeight="1">
      <c r="A376" s="1"/>
      <c r="C376" s="1"/>
      <c r="F376" s="1"/>
      <c r="I376" s="1"/>
    </row>
    <row r="377" spans="1:9" ht="15.75" customHeight="1">
      <c r="A377" s="1"/>
      <c r="C377" s="1"/>
      <c r="F377" s="1"/>
      <c r="I377" s="1"/>
    </row>
    <row r="378" spans="1:9" ht="15.75" customHeight="1">
      <c r="A378" s="1"/>
      <c r="C378" s="1"/>
      <c r="F378" s="1"/>
      <c r="I378" s="1"/>
    </row>
    <row r="379" spans="1:9" ht="15.75" customHeight="1">
      <c r="A379" s="1"/>
      <c r="C379" s="1"/>
      <c r="F379" s="1"/>
      <c r="I379" s="1"/>
    </row>
    <row r="380" spans="1:9" ht="15.75" customHeight="1">
      <c r="A380" s="1"/>
      <c r="C380" s="1"/>
      <c r="F380" s="1"/>
      <c r="I380" s="1"/>
    </row>
    <row r="381" spans="1:9" ht="15.75" customHeight="1">
      <c r="A381" s="1"/>
      <c r="C381" s="1"/>
      <c r="F381" s="1"/>
      <c r="I381" s="1"/>
    </row>
    <row r="382" spans="1:9" ht="15.75" customHeight="1">
      <c r="A382" s="1"/>
      <c r="C382" s="1"/>
      <c r="F382" s="1"/>
      <c r="I382" s="1"/>
    </row>
    <row r="383" spans="1:9" ht="15.75" customHeight="1">
      <c r="A383" s="1"/>
      <c r="C383" s="1"/>
      <c r="F383" s="1"/>
      <c r="I383" s="1"/>
    </row>
    <row r="384" spans="1:9" ht="15.75" customHeight="1">
      <c r="A384" s="1"/>
      <c r="C384" s="1"/>
      <c r="F384" s="1"/>
      <c r="I384" s="1"/>
    </row>
    <row r="385" spans="1:9" ht="15.75" customHeight="1">
      <c r="A385" s="1"/>
      <c r="C385" s="1"/>
      <c r="F385" s="1"/>
      <c r="I385" s="1"/>
    </row>
    <row r="386" spans="1:9" ht="15.75" customHeight="1">
      <c r="A386" s="1"/>
      <c r="C386" s="1"/>
      <c r="F386" s="1"/>
      <c r="I386" s="1"/>
    </row>
    <row r="387" spans="1:9" ht="15.75" customHeight="1">
      <c r="A387" s="1"/>
      <c r="C387" s="1"/>
      <c r="F387" s="1"/>
      <c r="I387" s="1"/>
    </row>
    <row r="388" spans="1:9" ht="15.75" customHeight="1">
      <c r="A388" s="1"/>
      <c r="C388" s="1"/>
      <c r="F388" s="1"/>
      <c r="I388" s="1"/>
    </row>
    <row r="389" spans="1:9" ht="15.75" customHeight="1">
      <c r="A389" s="1"/>
      <c r="C389" s="1"/>
      <c r="F389" s="1"/>
      <c r="I389" s="1"/>
    </row>
    <row r="390" spans="1:9" ht="15.75" customHeight="1">
      <c r="A390" s="1"/>
      <c r="C390" s="1"/>
      <c r="F390" s="1"/>
      <c r="I390" s="1"/>
    </row>
    <row r="391" spans="1:9" ht="15.75" customHeight="1">
      <c r="A391" s="1"/>
      <c r="C391" s="1"/>
      <c r="F391" s="1"/>
      <c r="I391" s="1"/>
    </row>
    <row r="392" spans="1:9" ht="15.75" customHeight="1">
      <c r="A392" s="1"/>
      <c r="C392" s="1"/>
      <c r="F392" s="1"/>
      <c r="I392" s="1"/>
    </row>
    <row r="393" spans="1:9" ht="15.75" customHeight="1">
      <c r="A393" s="1"/>
      <c r="C393" s="1"/>
      <c r="F393" s="1"/>
      <c r="I393" s="1"/>
    </row>
    <row r="394" spans="1:9" ht="15.75" customHeight="1">
      <c r="A394" s="1"/>
      <c r="C394" s="1"/>
      <c r="F394" s="1"/>
      <c r="I394" s="1"/>
    </row>
    <row r="395" spans="1:9" ht="15.75" customHeight="1">
      <c r="A395" s="1"/>
      <c r="C395" s="1"/>
      <c r="F395" s="1"/>
      <c r="I395" s="1"/>
    </row>
    <row r="396" spans="1:9" ht="15.75" customHeight="1">
      <c r="A396" s="1"/>
      <c r="C396" s="1"/>
      <c r="F396" s="1"/>
      <c r="I396" s="1"/>
    </row>
    <row r="397" spans="1:9" ht="15.75" customHeight="1">
      <c r="A397" s="1"/>
      <c r="C397" s="1"/>
      <c r="F397" s="1"/>
      <c r="I397" s="1"/>
    </row>
    <row r="398" spans="1:9" ht="15.75" customHeight="1">
      <c r="A398" s="1"/>
      <c r="C398" s="1"/>
      <c r="F398" s="1"/>
      <c r="I398" s="1"/>
    </row>
    <row r="399" spans="1:9" ht="15.75" customHeight="1">
      <c r="A399" s="1"/>
      <c r="C399" s="1"/>
      <c r="F399" s="1"/>
      <c r="I399" s="1"/>
    </row>
    <row r="400" spans="1:9" ht="15.75" customHeight="1">
      <c r="A400" s="1"/>
      <c r="C400" s="1"/>
      <c r="F400" s="1"/>
      <c r="I400" s="1"/>
    </row>
    <row r="401" spans="1:9" ht="15.75" customHeight="1">
      <c r="A401" s="1"/>
      <c r="C401" s="1"/>
      <c r="F401" s="1"/>
      <c r="I401" s="1"/>
    </row>
    <row r="402" spans="1:9" ht="15.75" customHeight="1">
      <c r="A402" s="1"/>
      <c r="C402" s="1"/>
      <c r="F402" s="1"/>
      <c r="I402" s="1"/>
    </row>
    <row r="403" spans="1:9" ht="15.75" customHeight="1">
      <c r="A403" s="1"/>
      <c r="C403" s="1"/>
      <c r="F403" s="1"/>
      <c r="I403" s="1"/>
    </row>
    <row r="404" spans="1:9" ht="15.75" customHeight="1">
      <c r="A404" s="1"/>
      <c r="C404" s="1"/>
      <c r="F404" s="1"/>
      <c r="I404" s="1"/>
    </row>
    <row r="405" spans="1:9" ht="15.75" customHeight="1">
      <c r="A405" s="1"/>
      <c r="C405" s="1"/>
      <c r="F405" s="1"/>
      <c r="I405" s="1"/>
    </row>
    <row r="406" spans="1:9" ht="15.75" customHeight="1">
      <c r="A406" s="1"/>
      <c r="C406" s="1"/>
      <c r="F406" s="1"/>
      <c r="I406" s="1"/>
    </row>
    <row r="407" spans="1:9" ht="15.75" customHeight="1">
      <c r="A407" s="1"/>
      <c r="C407" s="1"/>
      <c r="F407" s="1"/>
      <c r="I407" s="1"/>
    </row>
    <row r="408" spans="1:9" ht="15.75" customHeight="1">
      <c r="A408" s="1"/>
      <c r="C408" s="1"/>
      <c r="F408" s="1"/>
      <c r="I408" s="1"/>
    </row>
    <row r="409" spans="1:9" ht="15.75" customHeight="1">
      <c r="A409" s="1"/>
      <c r="C409" s="1"/>
      <c r="F409" s="1"/>
      <c r="I409" s="1"/>
    </row>
    <row r="410" spans="1:9" ht="15.75" customHeight="1">
      <c r="A410" s="1"/>
      <c r="C410" s="1"/>
      <c r="F410" s="1"/>
      <c r="I410" s="1"/>
    </row>
    <row r="411" spans="1:9" ht="15.75" customHeight="1">
      <c r="A411" s="1"/>
      <c r="C411" s="1"/>
      <c r="F411" s="1"/>
      <c r="I411" s="1"/>
    </row>
    <row r="412" spans="1:9" ht="15.75" customHeight="1">
      <c r="A412" s="1"/>
      <c r="C412" s="1"/>
      <c r="F412" s="1"/>
      <c r="I412" s="1"/>
    </row>
    <row r="413" spans="1:9" ht="15.75" customHeight="1">
      <c r="A413" s="1"/>
      <c r="C413" s="1"/>
      <c r="F413" s="1"/>
      <c r="I413" s="1"/>
    </row>
    <row r="414" spans="1:9" ht="15.75" customHeight="1">
      <c r="A414" s="1"/>
      <c r="C414" s="1"/>
      <c r="F414" s="1"/>
      <c r="I414" s="1"/>
    </row>
    <row r="415" spans="1:9" ht="15.75" customHeight="1">
      <c r="A415" s="1"/>
      <c r="C415" s="1"/>
      <c r="F415" s="1"/>
      <c r="I415" s="1"/>
    </row>
    <row r="416" spans="1:9" ht="15.75" customHeight="1">
      <c r="A416" s="1"/>
      <c r="C416" s="1"/>
      <c r="F416" s="1"/>
      <c r="I416" s="1"/>
    </row>
    <row r="417" spans="1:9" ht="15.75" customHeight="1">
      <c r="A417" s="1"/>
      <c r="C417" s="1"/>
      <c r="F417" s="1"/>
      <c r="I417" s="1"/>
    </row>
    <row r="418" spans="1:9" ht="15.75" customHeight="1">
      <c r="A418" s="1"/>
      <c r="C418" s="1"/>
      <c r="F418" s="1"/>
      <c r="I418" s="1"/>
    </row>
    <row r="419" spans="1:9" ht="15.75" customHeight="1">
      <c r="A419" s="1"/>
      <c r="C419" s="1"/>
      <c r="F419" s="1"/>
      <c r="I419" s="1"/>
    </row>
    <row r="420" spans="1:9" ht="15.75" customHeight="1">
      <c r="A420" s="1"/>
      <c r="C420" s="1"/>
      <c r="F420" s="1"/>
      <c r="I420" s="1"/>
    </row>
    <row r="421" spans="1:9" ht="15.75" customHeight="1">
      <c r="A421" s="1"/>
      <c r="C421" s="1"/>
      <c r="F421" s="1"/>
      <c r="I421" s="1"/>
    </row>
    <row r="422" spans="1:9" ht="15.75" customHeight="1">
      <c r="A422" s="1"/>
      <c r="C422" s="1"/>
      <c r="F422" s="1"/>
      <c r="I422" s="1"/>
    </row>
    <row r="423" spans="1:9" ht="15.75" customHeight="1">
      <c r="A423" s="1"/>
      <c r="C423" s="1"/>
      <c r="F423" s="1"/>
      <c r="I423" s="1"/>
    </row>
    <row r="424" spans="1:9" ht="15.75" customHeight="1">
      <c r="A424" s="1"/>
      <c r="C424" s="1"/>
      <c r="F424" s="1"/>
      <c r="I424" s="1"/>
    </row>
    <row r="425" spans="1:9" ht="15.75" customHeight="1">
      <c r="A425" s="1"/>
      <c r="C425" s="1"/>
      <c r="F425" s="1"/>
      <c r="I425" s="1"/>
    </row>
    <row r="426" spans="1:9" ht="15.75" customHeight="1">
      <c r="A426" s="1"/>
      <c r="C426" s="1"/>
      <c r="F426" s="1"/>
      <c r="I426" s="1"/>
    </row>
    <row r="427" spans="1:9" ht="15.75" customHeight="1">
      <c r="A427" s="1"/>
      <c r="C427" s="1"/>
      <c r="F427" s="1"/>
      <c r="I427" s="1"/>
    </row>
    <row r="428" spans="1:9" ht="15.75" customHeight="1">
      <c r="A428" s="1"/>
      <c r="C428" s="1"/>
      <c r="F428" s="1"/>
      <c r="I428" s="1"/>
    </row>
    <row r="429" spans="1:9" ht="15.75" customHeight="1">
      <c r="A429" s="1"/>
      <c r="C429" s="1"/>
      <c r="F429" s="1"/>
      <c r="I429" s="1"/>
    </row>
    <row r="430" spans="1:9" ht="15.75" customHeight="1">
      <c r="A430" s="1"/>
      <c r="C430" s="1"/>
      <c r="F430" s="1"/>
      <c r="I430" s="1"/>
    </row>
    <row r="431" spans="1:9" ht="15.75" customHeight="1">
      <c r="A431" s="1"/>
      <c r="C431" s="1"/>
      <c r="F431" s="1"/>
      <c r="I431" s="1"/>
    </row>
    <row r="432" spans="1:9" ht="15.75" customHeight="1">
      <c r="A432" s="1"/>
      <c r="C432" s="1"/>
      <c r="F432" s="1"/>
      <c r="I432" s="1"/>
    </row>
    <row r="433" spans="1:9" ht="15.75" customHeight="1">
      <c r="A433" s="1"/>
      <c r="C433" s="1"/>
      <c r="F433" s="1"/>
      <c r="I433" s="1"/>
    </row>
    <row r="434" spans="1:9" ht="15.75" customHeight="1">
      <c r="A434" s="1"/>
      <c r="C434" s="1"/>
      <c r="F434" s="1"/>
      <c r="I434" s="1"/>
    </row>
    <row r="435" spans="1:9" ht="15.75" customHeight="1">
      <c r="A435" s="1"/>
      <c r="C435" s="1"/>
      <c r="F435" s="1"/>
      <c r="I435" s="1"/>
    </row>
    <row r="436" spans="1:9" ht="15.75" customHeight="1">
      <c r="A436" s="1"/>
      <c r="C436" s="1"/>
      <c r="F436" s="1"/>
      <c r="I436" s="1"/>
    </row>
    <row r="437" spans="1:9" ht="15.75" customHeight="1">
      <c r="A437" s="1"/>
      <c r="C437" s="1"/>
      <c r="F437" s="1"/>
      <c r="I437" s="1"/>
    </row>
    <row r="438" spans="1:9" ht="15.75" customHeight="1">
      <c r="A438" s="1"/>
      <c r="C438" s="1"/>
      <c r="F438" s="1"/>
      <c r="I438" s="1"/>
    </row>
    <row r="439" spans="1:9" ht="15.75" customHeight="1">
      <c r="A439" s="1"/>
      <c r="C439" s="1"/>
      <c r="F439" s="1"/>
      <c r="I439" s="1"/>
    </row>
    <row r="440" spans="1:9" ht="15.75" customHeight="1">
      <c r="A440" s="1"/>
      <c r="C440" s="1"/>
      <c r="F440" s="1"/>
      <c r="I440" s="1"/>
    </row>
    <row r="441" spans="1:9" ht="15.75" customHeight="1">
      <c r="A441" s="1"/>
      <c r="C441" s="1"/>
      <c r="F441" s="1"/>
      <c r="I441" s="1"/>
    </row>
    <row r="442" spans="1:9" ht="15.75" customHeight="1">
      <c r="A442" s="1"/>
      <c r="C442" s="1"/>
      <c r="F442" s="1"/>
      <c r="I442" s="1"/>
    </row>
    <row r="443" spans="1:9" ht="15.75" customHeight="1">
      <c r="A443" s="1"/>
      <c r="C443" s="1"/>
      <c r="F443" s="1"/>
      <c r="I443" s="1"/>
    </row>
    <row r="444" spans="1:9" ht="15.75" customHeight="1">
      <c r="A444" s="1"/>
      <c r="C444" s="1"/>
      <c r="F444" s="1"/>
      <c r="I444" s="1"/>
    </row>
    <row r="445" spans="1:9" ht="15.75" customHeight="1">
      <c r="A445" s="1"/>
      <c r="C445" s="1"/>
      <c r="F445" s="1"/>
      <c r="I445" s="1"/>
    </row>
    <row r="446" spans="1:9" ht="15.75" customHeight="1">
      <c r="A446" s="1"/>
      <c r="C446" s="1"/>
      <c r="F446" s="1"/>
      <c r="I446" s="1"/>
    </row>
    <row r="447" spans="1:9" ht="15.75" customHeight="1">
      <c r="A447" s="1"/>
      <c r="C447" s="1"/>
      <c r="F447" s="1"/>
      <c r="I447" s="1"/>
    </row>
    <row r="448" spans="1:9" ht="15.75" customHeight="1">
      <c r="A448" s="1"/>
      <c r="C448" s="1"/>
      <c r="F448" s="1"/>
      <c r="I448" s="1"/>
    </row>
    <row r="449" spans="1:9" ht="15.75" customHeight="1">
      <c r="A449" s="1"/>
      <c r="C449" s="1"/>
      <c r="F449" s="1"/>
      <c r="I449" s="1"/>
    </row>
    <row r="450" spans="1:9" ht="15.75" customHeight="1">
      <c r="A450" s="1"/>
      <c r="C450" s="1"/>
      <c r="F450" s="1"/>
      <c r="I450" s="1"/>
    </row>
    <row r="451" spans="1:9" ht="15.75" customHeight="1">
      <c r="A451" s="1"/>
      <c r="C451" s="1"/>
      <c r="F451" s="1"/>
      <c r="I451" s="1"/>
    </row>
    <row r="452" spans="1:9" ht="15.75" customHeight="1">
      <c r="A452" s="1"/>
      <c r="C452" s="1"/>
      <c r="F452" s="1"/>
      <c r="I452" s="1"/>
    </row>
    <row r="453" spans="1:9" ht="15.75" customHeight="1">
      <c r="A453" s="1"/>
      <c r="C453" s="1"/>
      <c r="F453" s="1"/>
      <c r="I453" s="1"/>
    </row>
    <row r="454" spans="1:9" ht="15.75" customHeight="1">
      <c r="A454" s="1"/>
      <c r="C454" s="1"/>
      <c r="F454" s="1"/>
      <c r="I454" s="1"/>
    </row>
    <row r="455" spans="1:9" ht="15.75" customHeight="1">
      <c r="A455" s="1"/>
      <c r="C455" s="1"/>
      <c r="F455" s="1"/>
      <c r="I455" s="1"/>
    </row>
    <row r="456" spans="1:9" ht="15.75" customHeight="1">
      <c r="A456" s="1"/>
      <c r="C456" s="1"/>
      <c r="F456" s="1"/>
      <c r="I456" s="1"/>
    </row>
    <row r="457" spans="1:9" ht="15.75" customHeight="1">
      <c r="A457" s="1"/>
      <c r="C457" s="1"/>
      <c r="F457" s="1"/>
      <c r="I457" s="1"/>
    </row>
    <row r="458" spans="1:9" ht="15.75" customHeight="1">
      <c r="A458" s="1"/>
      <c r="C458" s="1"/>
      <c r="F458" s="1"/>
      <c r="I458" s="1"/>
    </row>
    <row r="459" spans="1:9" ht="15.75" customHeight="1">
      <c r="A459" s="1"/>
      <c r="C459" s="1"/>
      <c r="F459" s="1"/>
      <c r="I459" s="1"/>
    </row>
    <row r="460" spans="1:9" ht="15.75" customHeight="1">
      <c r="A460" s="1"/>
      <c r="C460" s="1"/>
      <c r="F460" s="1"/>
      <c r="I460" s="1"/>
    </row>
    <row r="461" spans="1:9" ht="15.75" customHeight="1">
      <c r="A461" s="1"/>
      <c r="C461" s="1"/>
      <c r="F461" s="1"/>
      <c r="I461" s="1"/>
    </row>
    <row r="462" spans="1:9" ht="15.75" customHeight="1">
      <c r="A462" s="1"/>
      <c r="C462" s="1"/>
      <c r="F462" s="1"/>
      <c r="I462" s="1"/>
    </row>
    <row r="463" spans="1:9" ht="15.75" customHeight="1">
      <c r="A463" s="1"/>
      <c r="C463" s="1"/>
      <c r="F463" s="1"/>
      <c r="I463" s="1"/>
    </row>
    <row r="464" spans="1:9" ht="15.75" customHeight="1">
      <c r="A464" s="1"/>
      <c r="C464" s="1"/>
      <c r="F464" s="1"/>
      <c r="I464" s="1"/>
    </row>
    <row r="465" spans="1:9" ht="15.75" customHeight="1">
      <c r="A465" s="1"/>
      <c r="C465" s="1"/>
      <c r="F465" s="1"/>
      <c r="I465" s="1"/>
    </row>
    <row r="466" spans="1:9" ht="15.75" customHeight="1">
      <c r="A466" s="1"/>
      <c r="C466" s="1"/>
      <c r="F466" s="1"/>
      <c r="I466" s="1"/>
    </row>
    <row r="467" spans="1:9" ht="15.75" customHeight="1">
      <c r="A467" s="1"/>
      <c r="C467" s="1"/>
      <c r="F467" s="1"/>
      <c r="I467" s="1"/>
    </row>
    <row r="468" spans="1:9" ht="15.75" customHeight="1">
      <c r="A468" s="1"/>
      <c r="C468" s="1"/>
      <c r="F468" s="1"/>
      <c r="I468" s="1"/>
    </row>
    <row r="469" spans="1:9" ht="15.75" customHeight="1">
      <c r="A469" s="1"/>
      <c r="C469" s="1"/>
      <c r="F469" s="1"/>
      <c r="I469" s="1"/>
    </row>
    <row r="470" spans="1:9" ht="15.75" customHeight="1">
      <c r="A470" s="1"/>
      <c r="C470" s="1"/>
      <c r="F470" s="1"/>
      <c r="I470" s="1"/>
    </row>
    <row r="471" spans="1:9" ht="15.75" customHeight="1">
      <c r="A471" s="1"/>
      <c r="C471" s="1"/>
      <c r="F471" s="1"/>
      <c r="I471" s="1"/>
    </row>
    <row r="472" spans="1:9" ht="15.75" customHeight="1">
      <c r="A472" s="1"/>
      <c r="C472" s="1"/>
      <c r="F472" s="1"/>
      <c r="I472" s="1"/>
    </row>
    <row r="473" spans="1:9" ht="15.75" customHeight="1">
      <c r="A473" s="1"/>
      <c r="C473" s="1"/>
      <c r="F473" s="1"/>
      <c r="I473" s="1"/>
    </row>
    <row r="474" spans="1:9" ht="15.75" customHeight="1">
      <c r="A474" s="1"/>
      <c r="C474" s="1"/>
      <c r="F474" s="1"/>
      <c r="I474" s="1"/>
    </row>
    <row r="475" spans="1:9" ht="15.75" customHeight="1">
      <c r="A475" s="1"/>
      <c r="C475" s="1"/>
      <c r="F475" s="1"/>
      <c r="I475" s="1"/>
    </row>
    <row r="476" spans="1:9" ht="15.75" customHeight="1">
      <c r="A476" s="1"/>
      <c r="C476" s="1"/>
      <c r="F476" s="1"/>
      <c r="I476" s="1"/>
    </row>
    <row r="477" spans="1:9" ht="15.75" customHeight="1">
      <c r="A477" s="1"/>
      <c r="C477" s="1"/>
      <c r="F477" s="1"/>
      <c r="I477" s="1"/>
    </row>
    <row r="478" spans="1:9" ht="15.75" customHeight="1">
      <c r="A478" s="1"/>
      <c r="C478" s="1"/>
      <c r="F478" s="1"/>
      <c r="I478" s="1"/>
    </row>
    <row r="479" spans="1:9" ht="15.75" customHeight="1">
      <c r="A479" s="1"/>
      <c r="C479" s="1"/>
      <c r="F479" s="1"/>
      <c r="I479" s="1"/>
    </row>
    <row r="480" spans="1:9" ht="15.75" customHeight="1">
      <c r="A480" s="1"/>
      <c r="C480" s="1"/>
      <c r="F480" s="1"/>
      <c r="I480" s="1"/>
    </row>
    <row r="481" spans="1:9" ht="15.75" customHeight="1">
      <c r="A481" s="1"/>
      <c r="C481" s="1"/>
      <c r="F481" s="1"/>
      <c r="I481" s="1"/>
    </row>
    <row r="482" spans="1:9" ht="15.75" customHeight="1">
      <c r="A482" s="1"/>
      <c r="C482" s="1"/>
      <c r="F482" s="1"/>
      <c r="I482" s="1"/>
    </row>
    <row r="483" spans="1:9" ht="15.75" customHeight="1">
      <c r="A483" s="1"/>
      <c r="C483" s="1"/>
      <c r="F483" s="1"/>
      <c r="I483" s="1"/>
    </row>
    <row r="484" spans="1:9" ht="15.75" customHeight="1">
      <c r="A484" s="1"/>
      <c r="C484" s="1"/>
      <c r="F484" s="1"/>
      <c r="I484" s="1"/>
    </row>
    <row r="485" spans="1:9" ht="15.75" customHeight="1">
      <c r="A485" s="1"/>
      <c r="C485" s="1"/>
      <c r="F485" s="1"/>
      <c r="I485" s="1"/>
    </row>
    <row r="486" spans="1:9" ht="15.75" customHeight="1">
      <c r="A486" s="1"/>
      <c r="C486" s="1"/>
      <c r="F486" s="1"/>
      <c r="I486" s="1"/>
    </row>
    <row r="487" spans="1:9" ht="15.75" customHeight="1">
      <c r="A487" s="1"/>
      <c r="C487" s="1"/>
      <c r="F487" s="1"/>
      <c r="I487" s="1"/>
    </row>
    <row r="488" spans="1:9" ht="15.75" customHeight="1">
      <c r="A488" s="1"/>
      <c r="C488" s="1"/>
      <c r="F488" s="1"/>
      <c r="I488" s="1"/>
    </row>
    <row r="489" spans="1:9" ht="15.75" customHeight="1">
      <c r="A489" s="1"/>
      <c r="C489" s="1"/>
      <c r="F489" s="1"/>
      <c r="I489" s="1"/>
    </row>
    <row r="490" spans="1:9" ht="15.75" customHeight="1">
      <c r="A490" s="1"/>
      <c r="C490" s="1"/>
      <c r="F490" s="1"/>
      <c r="I490" s="1"/>
    </row>
    <row r="491" spans="1:9" ht="15.75" customHeight="1">
      <c r="A491" s="1"/>
      <c r="C491" s="1"/>
      <c r="F491" s="1"/>
      <c r="I491" s="1"/>
    </row>
    <row r="492" spans="1:9" ht="15.75" customHeight="1">
      <c r="A492" s="1"/>
      <c r="C492" s="1"/>
      <c r="F492" s="1"/>
      <c r="I492" s="1"/>
    </row>
    <row r="493" spans="1:9" ht="15.75" customHeight="1">
      <c r="A493" s="1"/>
      <c r="C493" s="1"/>
      <c r="F493" s="1"/>
      <c r="I493" s="1"/>
    </row>
    <row r="494" spans="1:9" ht="15.75" customHeight="1">
      <c r="A494" s="1"/>
      <c r="C494" s="1"/>
      <c r="F494" s="1"/>
      <c r="I494" s="1"/>
    </row>
    <row r="495" spans="1:9" ht="15.75" customHeight="1">
      <c r="A495" s="1"/>
      <c r="C495" s="1"/>
      <c r="F495" s="1"/>
      <c r="I495" s="1"/>
    </row>
    <row r="496" spans="1:9" ht="15.75" customHeight="1">
      <c r="A496" s="1"/>
      <c r="C496" s="1"/>
      <c r="F496" s="1"/>
      <c r="I496" s="1"/>
    </row>
    <row r="497" spans="1:9" ht="15.75" customHeight="1">
      <c r="A497" s="1"/>
      <c r="C497" s="1"/>
      <c r="F497" s="1"/>
      <c r="I497" s="1"/>
    </row>
    <row r="498" spans="1:9" ht="15.75" customHeight="1">
      <c r="A498" s="1"/>
      <c r="C498" s="1"/>
      <c r="F498" s="1"/>
      <c r="I498" s="1"/>
    </row>
    <row r="499" spans="1:9" ht="15.75" customHeight="1">
      <c r="A499" s="1"/>
      <c r="C499" s="1"/>
      <c r="F499" s="1"/>
      <c r="I499" s="1"/>
    </row>
    <row r="500" spans="1:9" ht="15.75" customHeight="1">
      <c r="A500" s="1"/>
      <c r="C500" s="1"/>
      <c r="F500" s="1"/>
      <c r="I500" s="1"/>
    </row>
    <row r="501" spans="1:9" ht="15.75" customHeight="1">
      <c r="A501" s="1"/>
      <c r="C501" s="1"/>
      <c r="F501" s="1"/>
      <c r="I501" s="1"/>
    </row>
    <row r="502" spans="1:9" ht="15.75" customHeight="1">
      <c r="A502" s="1"/>
      <c r="C502" s="1"/>
      <c r="F502" s="1"/>
      <c r="I502" s="1"/>
    </row>
    <row r="503" spans="1:9" ht="15.75" customHeight="1">
      <c r="A503" s="1"/>
      <c r="C503" s="1"/>
      <c r="F503" s="1"/>
      <c r="I503" s="1"/>
    </row>
    <row r="504" spans="1:9" ht="15.75" customHeight="1">
      <c r="A504" s="1"/>
      <c r="C504" s="1"/>
      <c r="F504" s="1"/>
      <c r="I504" s="1"/>
    </row>
    <row r="505" spans="1:9" ht="15.75" customHeight="1">
      <c r="A505" s="1"/>
      <c r="C505" s="1"/>
      <c r="F505" s="1"/>
      <c r="I505" s="1"/>
    </row>
    <row r="506" spans="1:9" ht="15.75" customHeight="1">
      <c r="A506" s="1"/>
      <c r="C506" s="1"/>
      <c r="F506" s="1"/>
      <c r="I506" s="1"/>
    </row>
    <row r="507" spans="1:9" ht="15.75" customHeight="1">
      <c r="A507" s="1"/>
      <c r="C507" s="1"/>
      <c r="F507" s="1"/>
      <c r="I507" s="1"/>
    </row>
    <row r="508" spans="1:9" ht="15.75" customHeight="1">
      <c r="A508" s="1"/>
      <c r="C508" s="1"/>
      <c r="F508" s="1"/>
      <c r="I508" s="1"/>
    </row>
    <row r="509" spans="1:9" ht="15.75" customHeight="1">
      <c r="A509" s="1"/>
      <c r="C509" s="1"/>
      <c r="F509" s="1"/>
      <c r="I509" s="1"/>
    </row>
    <row r="510" spans="1:9" ht="15.75" customHeight="1">
      <c r="A510" s="1"/>
      <c r="C510" s="1"/>
      <c r="F510" s="1"/>
      <c r="I510" s="1"/>
    </row>
    <row r="511" spans="1:9" ht="15.75" customHeight="1">
      <c r="A511" s="1"/>
      <c r="C511" s="1"/>
      <c r="F511" s="1"/>
      <c r="I511" s="1"/>
    </row>
    <row r="512" spans="1:9" ht="15.75" customHeight="1">
      <c r="A512" s="1"/>
      <c r="C512" s="1"/>
      <c r="F512" s="1"/>
      <c r="I512" s="1"/>
    </row>
    <row r="513" spans="1:9" ht="15.75" customHeight="1">
      <c r="A513" s="1"/>
      <c r="C513" s="1"/>
      <c r="F513" s="1"/>
      <c r="I513" s="1"/>
    </row>
    <row r="514" spans="1:9" ht="15.75" customHeight="1">
      <c r="A514" s="1"/>
      <c r="C514" s="1"/>
      <c r="F514" s="1"/>
      <c r="I514" s="1"/>
    </row>
    <row r="515" spans="1:9" ht="15.75" customHeight="1">
      <c r="A515" s="1"/>
      <c r="C515" s="1"/>
      <c r="F515" s="1"/>
      <c r="I515" s="1"/>
    </row>
    <row r="516" spans="1:9" ht="15.75" customHeight="1">
      <c r="A516" s="1"/>
      <c r="C516" s="1"/>
      <c r="F516" s="1"/>
      <c r="I516" s="1"/>
    </row>
    <row r="517" spans="1:9" ht="15.75" customHeight="1">
      <c r="A517" s="1"/>
      <c r="C517" s="1"/>
      <c r="F517" s="1"/>
      <c r="I517" s="1"/>
    </row>
    <row r="518" spans="1:9" ht="15.75" customHeight="1">
      <c r="A518" s="1"/>
      <c r="C518" s="1"/>
      <c r="F518" s="1"/>
      <c r="I518" s="1"/>
    </row>
    <row r="519" spans="1:9" ht="15.75" customHeight="1">
      <c r="A519" s="1"/>
      <c r="C519" s="1"/>
      <c r="F519" s="1"/>
      <c r="I519" s="1"/>
    </row>
    <row r="520" spans="1:9" ht="15.75" customHeight="1">
      <c r="A520" s="1"/>
      <c r="C520" s="1"/>
      <c r="F520" s="1"/>
      <c r="I520" s="1"/>
    </row>
    <row r="521" spans="1:9" ht="15.75" customHeight="1">
      <c r="A521" s="1"/>
      <c r="C521" s="1"/>
      <c r="F521" s="1"/>
      <c r="I521" s="1"/>
    </row>
    <row r="522" spans="1:9" ht="15.75" customHeight="1">
      <c r="A522" s="1"/>
      <c r="C522" s="1"/>
      <c r="F522" s="1"/>
      <c r="I522" s="1"/>
    </row>
    <row r="523" spans="1:9" ht="15.75" customHeight="1">
      <c r="A523" s="1"/>
      <c r="C523" s="1"/>
      <c r="F523" s="1"/>
      <c r="I523" s="1"/>
    </row>
    <row r="524" spans="1:9" ht="15.75" customHeight="1">
      <c r="A524" s="1"/>
      <c r="C524" s="1"/>
      <c r="F524" s="1"/>
      <c r="I524" s="1"/>
    </row>
    <row r="525" spans="1:9" ht="15.75" customHeight="1">
      <c r="A525" s="1"/>
      <c r="C525" s="1"/>
      <c r="F525" s="1"/>
      <c r="I525" s="1"/>
    </row>
    <row r="526" spans="1:9" ht="15.75" customHeight="1">
      <c r="A526" s="1"/>
      <c r="C526" s="1"/>
      <c r="F526" s="1"/>
      <c r="I526" s="1"/>
    </row>
    <row r="527" spans="1:9" ht="15.75" customHeight="1">
      <c r="A527" s="1"/>
      <c r="C527" s="1"/>
      <c r="F527" s="1"/>
      <c r="I527" s="1"/>
    </row>
    <row r="528" spans="1:9" ht="15.75" customHeight="1">
      <c r="A528" s="1"/>
      <c r="C528" s="1"/>
      <c r="F528" s="1"/>
      <c r="I528" s="1"/>
    </row>
    <row r="529" spans="1:9" ht="15.75" customHeight="1">
      <c r="A529" s="1"/>
      <c r="C529" s="1"/>
      <c r="F529" s="1"/>
      <c r="I529" s="1"/>
    </row>
    <row r="530" spans="1:9" ht="15.75" customHeight="1">
      <c r="A530" s="1"/>
      <c r="C530" s="1"/>
      <c r="F530" s="1"/>
      <c r="I530" s="1"/>
    </row>
    <row r="531" spans="1:9" ht="15.75" customHeight="1">
      <c r="A531" s="1"/>
      <c r="C531" s="1"/>
      <c r="F531" s="1"/>
      <c r="I531" s="1"/>
    </row>
    <row r="532" spans="1:9" ht="15.75" customHeight="1">
      <c r="A532" s="1"/>
      <c r="C532" s="1"/>
      <c r="F532" s="1"/>
      <c r="I532" s="1"/>
    </row>
    <row r="533" spans="1:9" ht="15.75" customHeight="1">
      <c r="A533" s="1"/>
      <c r="C533" s="1"/>
      <c r="F533" s="1"/>
      <c r="I533" s="1"/>
    </row>
    <row r="534" spans="1:9" ht="15.75" customHeight="1">
      <c r="A534" s="1"/>
      <c r="C534" s="1"/>
      <c r="F534" s="1"/>
      <c r="I534" s="1"/>
    </row>
    <row r="535" spans="1:9" ht="15.75" customHeight="1">
      <c r="A535" s="1"/>
      <c r="C535" s="1"/>
      <c r="F535" s="1"/>
      <c r="I535" s="1"/>
    </row>
    <row r="536" spans="1:9" ht="15.75" customHeight="1">
      <c r="A536" s="1"/>
      <c r="C536" s="1"/>
      <c r="F536" s="1"/>
      <c r="I536" s="1"/>
    </row>
    <row r="537" spans="1:9" ht="15.75" customHeight="1">
      <c r="A537" s="1"/>
      <c r="C537" s="1"/>
      <c r="F537" s="1"/>
      <c r="I537" s="1"/>
    </row>
    <row r="538" spans="1:9" ht="15.75" customHeight="1">
      <c r="A538" s="1"/>
      <c r="C538" s="1"/>
      <c r="F538" s="1"/>
      <c r="I538" s="1"/>
    </row>
    <row r="539" spans="1:9" ht="15.75" customHeight="1">
      <c r="A539" s="1"/>
      <c r="C539" s="1"/>
      <c r="F539" s="1"/>
      <c r="I539" s="1"/>
    </row>
    <row r="540" spans="1:9" ht="15.75" customHeight="1">
      <c r="A540" s="1"/>
      <c r="C540" s="1"/>
      <c r="F540" s="1"/>
      <c r="I540" s="1"/>
    </row>
    <row r="541" spans="1:9" ht="15.75" customHeight="1">
      <c r="A541" s="1"/>
      <c r="C541" s="1"/>
      <c r="F541" s="1"/>
      <c r="I541" s="1"/>
    </row>
    <row r="542" spans="1:9" ht="15.75" customHeight="1">
      <c r="A542" s="1"/>
      <c r="C542" s="1"/>
      <c r="F542" s="1"/>
      <c r="I542" s="1"/>
    </row>
    <row r="543" spans="1:9" ht="15.75" customHeight="1">
      <c r="A543" s="1"/>
      <c r="C543" s="1"/>
      <c r="F543" s="1"/>
      <c r="I543" s="1"/>
    </row>
    <row r="544" spans="1:9" ht="15.75" customHeight="1">
      <c r="A544" s="1"/>
      <c r="C544" s="1"/>
      <c r="F544" s="1"/>
      <c r="I544" s="1"/>
    </row>
    <row r="545" spans="1:9" ht="15.75" customHeight="1">
      <c r="A545" s="1"/>
      <c r="C545" s="1"/>
      <c r="F545" s="1"/>
      <c r="I545" s="1"/>
    </row>
    <row r="546" spans="1:9" ht="15.75" customHeight="1">
      <c r="A546" s="1"/>
      <c r="C546" s="1"/>
      <c r="F546" s="1"/>
      <c r="I546" s="1"/>
    </row>
    <row r="547" spans="1:9" ht="15.75" customHeight="1">
      <c r="A547" s="1"/>
      <c r="C547" s="1"/>
      <c r="F547" s="1"/>
      <c r="I547" s="1"/>
    </row>
    <row r="548" spans="1:9" ht="15.75" customHeight="1">
      <c r="A548" s="1"/>
      <c r="C548" s="1"/>
      <c r="F548" s="1"/>
      <c r="I548" s="1"/>
    </row>
    <row r="549" spans="1:9" ht="15.75" customHeight="1">
      <c r="A549" s="1"/>
      <c r="C549" s="1"/>
      <c r="F549" s="1"/>
      <c r="I549" s="1"/>
    </row>
    <row r="550" spans="1:9" ht="15.75" customHeight="1">
      <c r="A550" s="1"/>
      <c r="C550" s="1"/>
      <c r="F550" s="1"/>
      <c r="I550" s="1"/>
    </row>
    <row r="551" spans="1:9" ht="15.75" customHeight="1">
      <c r="A551" s="1"/>
      <c r="C551" s="1"/>
      <c r="F551" s="1"/>
      <c r="I551" s="1"/>
    </row>
    <row r="552" spans="1:9" ht="15.75" customHeight="1">
      <c r="A552" s="1"/>
      <c r="C552" s="1"/>
      <c r="F552" s="1"/>
      <c r="I552" s="1"/>
    </row>
    <row r="553" spans="1:9" ht="15.75" customHeight="1">
      <c r="A553" s="1"/>
      <c r="C553" s="1"/>
      <c r="F553" s="1"/>
      <c r="I553" s="1"/>
    </row>
    <row r="554" spans="1:9" ht="15.75" customHeight="1">
      <c r="A554" s="1"/>
      <c r="C554" s="1"/>
      <c r="F554" s="1"/>
      <c r="I554" s="1"/>
    </row>
    <row r="555" spans="1:9" ht="15.75" customHeight="1">
      <c r="A555" s="1"/>
      <c r="C555" s="1"/>
      <c r="F555" s="1"/>
      <c r="I555" s="1"/>
    </row>
    <row r="556" spans="1:9" ht="15.75" customHeight="1">
      <c r="A556" s="1"/>
      <c r="C556" s="1"/>
      <c r="F556" s="1"/>
      <c r="I556" s="1"/>
    </row>
    <row r="557" spans="1:9" ht="15.75" customHeight="1">
      <c r="A557" s="1"/>
      <c r="C557" s="1"/>
      <c r="F557" s="1"/>
      <c r="I557" s="1"/>
    </row>
    <row r="558" spans="1:9" ht="15.75" customHeight="1">
      <c r="A558" s="1"/>
      <c r="C558" s="1"/>
      <c r="F558" s="1"/>
      <c r="I558" s="1"/>
    </row>
    <row r="559" spans="1:9" ht="15.75" customHeight="1">
      <c r="A559" s="1"/>
      <c r="C559" s="1"/>
      <c r="F559" s="1"/>
      <c r="I559" s="1"/>
    </row>
    <row r="560" spans="1:9" ht="15.75" customHeight="1">
      <c r="A560" s="1"/>
      <c r="C560" s="1"/>
      <c r="F560" s="1"/>
      <c r="I560" s="1"/>
    </row>
    <row r="561" spans="1:9" ht="15.75" customHeight="1">
      <c r="A561" s="1"/>
      <c r="C561" s="1"/>
      <c r="F561" s="1"/>
      <c r="I561" s="1"/>
    </row>
    <row r="562" spans="1:9" ht="15.75" customHeight="1">
      <c r="A562" s="1"/>
      <c r="C562" s="1"/>
      <c r="F562" s="1"/>
      <c r="I562" s="1"/>
    </row>
    <row r="563" spans="1:9" ht="15.75" customHeight="1">
      <c r="A563" s="1"/>
      <c r="C563" s="1"/>
      <c r="F563" s="1"/>
      <c r="I563" s="1"/>
    </row>
    <row r="564" spans="1:9" ht="15.75" customHeight="1">
      <c r="A564" s="1"/>
      <c r="C564" s="1"/>
      <c r="F564" s="1"/>
      <c r="I564" s="1"/>
    </row>
    <row r="565" spans="1:9" ht="15.75" customHeight="1">
      <c r="A565" s="1"/>
      <c r="C565" s="1"/>
      <c r="F565" s="1"/>
      <c r="I565" s="1"/>
    </row>
    <row r="566" spans="1:9" ht="15.75" customHeight="1">
      <c r="A566" s="1"/>
      <c r="C566" s="1"/>
      <c r="F566" s="1"/>
      <c r="I566" s="1"/>
    </row>
    <row r="567" spans="1:9" ht="15.75" customHeight="1">
      <c r="A567" s="1"/>
      <c r="C567" s="1"/>
      <c r="F567" s="1"/>
      <c r="I567" s="1"/>
    </row>
    <row r="568" spans="1:9" ht="15.75" customHeight="1">
      <c r="A568" s="1"/>
      <c r="C568" s="1"/>
      <c r="F568" s="1"/>
      <c r="I568" s="1"/>
    </row>
    <row r="569" spans="1:9" ht="15.75" customHeight="1">
      <c r="A569" s="1"/>
      <c r="C569" s="1"/>
      <c r="F569" s="1"/>
      <c r="I569" s="1"/>
    </row>
    <row r="570" spans="1:9" ht="15.75" customHeight="1">
      <c r="A570" s="1"/>
      <c r="C570" s="1"/>
      <c r="F570" s="1"/>
      <c r="I570" s="1"/>
    </row>
    <row r="571" spans="1:9" ht="15.75" customHeight="1">
      <c r="A571" s="1"/>
      <c r="C571" s="1"/>
      <c r="F571" s="1"/>
      <c r="I571" s="1"/>
    </row>
    <row r="572" spans="1:9" ht="15.75" customHeight="1">
      <c r="A572" s="1"/>
      <c r="C572" s="1"/>
      <c r="F572" s="1"/>
      <c r="I572" s="1"/>
    </row>
    <row r="573" spans="1:9" ht="15.75" customHeight="1">
      <c r="A573" s="1"/>
      <c r="C573" s="1"/>
      <c r="F573" s="1"/>
      <c r="I573" s="1"/>
    </row>
    <row r="574" spans="1:9" ht="15.75" customHeight="1">
      <c r="A574" s="1"/>
      <c r="C574" s="1"/>
      <c r="F574" s="1"/>
      <c r="I574" s="1"/>
    </row>
    <row r="575" spans="1:9" ht="15.75" customHeight="1">
      <c r="A575" s="1"/>
      <c r="C575" s="1"/>
      <c r="F575" s="1"/>
      <c r="I575" s="1"/>
    </row>
    <row r="576" spans="1:9" ht="15.75" customHeight="1">
      <c r="A576" s="1"/>
      <c r="C576" s="1"/>
      <c r="F576" s="1"/>
      <c r="I576" s="1"/>
    </row>
    <row r="577" spans="1:9" ht="15.75" customHeight="1">
      <c r="A577" s="1"/>
      <c r="C577" s="1"/>
      <c r="F577" s="1"/>
      <c r="I577" s="1"/>
    </row>
    <row r="578" spans="1:9" ht="15.75" customHeight="1">
      <c r="A578" s="1"/>
      <c r="C578" s="1"/>
      <c r="F578" s="1"/>
      <c r="I578" s="1"/>
    </row>
    <row r="579" spans="1:9" ht="15.75" customHeight="1">
      <c r="A579" s="1"/>
      <c r="C579" s="1"/>
      <c r="F579" s="1"/>
      <c r="I579" s="1"/>
    </row>
    <row r="580" spans="1:9" ht="15.75" customHeight="1">
      <c r="A580" s="1"/>
      <c r="C580" s="1"/>
      <c r="F580" s="1"/>
      <c r="I580" s="1"/>
    </row>
    <row r="581" spans="1:9" ht="15.75" customHeight="1">
      <c r="A581" s="1"/>
      <c r="C581" s="1"/>
      <c r="F581" s="1"/>
      <c r="I581" s="1"/>
    </row>
    <row r="582" spans="1:9" ht="15.75" customHeight="1">
      <c r="A582" s="1"/>
      <c r="C582" s="1"/>
      <c r="F582" s="1"/>
      <c r="I582" s="1"/>
    </row>
    <row r="583" spans="1:9" ht="15.75" customHeight="1">
      <c r="A583" s="1"/>
      <c r="C583" s="1"/>
      <c r="F583" s="1"/>
      <c r="I583" s="1"/>
    </row>
    <row r="584" spans="1:9" ht="15.75" customHeight="1">
      <c r="A584" s="1"/>
      <c r="C584" s="1"/>
      <c r="F584" s="1"/>
      <c r="I584" s="1"/>
    </row>
    <row r="585" spans="1:9" ht="15.75" customHeight="1">
      <c r="A585" s="1"/>
      <c r="C585" s="1"/>
      <c r="F585" s="1"/>
      <c r="I585" s="1"/>
    </row>
    <row r="586" spans="1:9" ht="15.75" customHeight="1">
      <c r="A586" s="1"/>
      <c r="C586" s="1"/>
      <c r="F586" s="1"/>
      <c r="I586" s="1"/>
    </row>
    <row r="587" spans="1:9" ht="15.75" customHeight="1">
      <c r="A587" s="1"/>
      <c r="C587" s="1"/>
      <c r="F587" s="1"/>
      <c r="I587" s="1"/>
    </row>
    <row r="588" spans="1:9" ht="15.75" customHeight="1">
      <c r="A588" s="1"/>
      <c r="C588" s="1"/>
      <c r="F588" s="1"/>
      <c r="I588" s="1"/>
    </row>
    <row r="589" spans="1:9" ht="15.75" customHeight="1">
      <c r="A589" s="1"/>
      <c r="C589" s="1"/>
      <c r="F589" s="1"/>
      <c r="I589" s="1"/>
    </row>
    <row r="590" spans="1:9" ht="15.75" customHeight="1">
      <c r="A590" s="1"/>
      <c r="C590" s="1"/>
      <c r="F590" s="1"/>
      <c r="I590" s="1"/>
    </row>
    <row r="591" spans="1:9" ht="15.75" customHeight="1">
      <c r="A591" s="1"/>
      <c r="C591" s="1"/>
      <c r="F591" s="1"/>
      <c r="I591" s="1"/>
    </row>
    <row r="592" spans="1:9" ht="15.75" customHeight="1">
      <c r="A592" s="1"/>
      <c r="C592" s="1"/>
      <c r="F592" s="1"/>
      <c r="I592" s="1"/>
    </row>
    <row r="593" spans="1:9" ht="15.75" customHeight="1">
      <c r="A593" s="1"/>
      <c r="C593" s="1"/>
      <c r="F593" s="1"/>
      <c r="I593" s="1"/>
    </row>
    <row r="594" spans="1:9" ht="15.75" customHeight="1">
      <c r="A594" s="1"/>
      <c r="C594" s="1"/>
      <c r="F594" s="1"/>
      <c r="I594" s="1"/>
    </row>
    <row r="595" spans="1:9" ht="15.75" customHeight="1">
      <c r="A595" s="1"/>
      <c r="C595" s="1"/>
      <c r="F595" s="1"/>
      <c r="I595" s="1"/>
    </row>
    <row r="596" spans="1:9" ht="15.75" customHeight="1">
      <c r="A596" s="1"/>
      <c r="C596" s="1"/>
      <c r="F596" s="1"/>
      <c r="I596" s="1"/>
    </row>
    <row r="597" spans="1:9" ht="15.75" customHeight="1">
      <c r="A597" s="1"/>
      <c r="C597" s="1"/>
      <c r="F597" s="1"/>
      <c r="I597" s="1"/>
    </row>
    <row r="598" spans="1:9" ht="15.75" customHeight="1">
      <c r="A598" s="1"/>
      <c r="C598" s="1"/>
      <c r="F598" s="1"/>
      <c r="I598" s="1"/>
    </row>
    <row r="599" spans="1:9" ht="15.75" customHeight="1">
      <c r="A599" s="1"/>
      <c r="C599" s="1"/>
      <c r="F599" s="1"/>
      <c r="I599" s="1"/>
    </row>
    <row r="600" spans="1:9" ht="15.75" customHeight="1">
      <c r="A600" s="1"/>
      <c r="C600" s="1"/>
      <c r="F600" s="1"/>
      <c r="I600" s="1"/>
    </row>
    <row r="601" spans="1:9" ht="15.75" customHeight="1">
      <c r="A601" s="1"/>
      <c r="C601" s="1"/>
      <c r="F601" s="1"/>
      <c r="I601" s="1"/>
    </row>
    <row r="602" spans="1:9" ht="15.75" customHeight="1">
      <c r="A602" s="1"/>
      <c r="C602" s="1"/>
      <c r="F602" s="1"/>
      <c r="I602" s="1"/>
    </row>
    <row r="603" spans="1:9" ht="15.75" customHeight="1">
      <c r="A603" s="1"/>
      <c r="C603" s="1"/>
      <c r="F603" s="1"/>
      <c r="I603" s="1"/>
    </row>
    <row r="604" spans="1:9" ht="15.75" customHeight="1">
      <c r="A604" s="1"/>
      <c r="C604" s="1"/>
      <c r="F604" s="1"/>
      <c r="I604" s="1"/>
    </row>
    <row r="605" spans="1:9" ht="15.75" customHeight="1">
      <c r="A605" s="1"/>
      <c r="C605" s="1"/>
      <c r="F605" s="1"/>
      <c r="I605" s="1"/>
    </row>
    <row r="606" spans="1:9" ht="15.75" customHeight="1">
      <c r="A606" s="1"/>
      <c r="C606" s="1"/>
      <c r="F606" s="1"/>
      <c r="I606" s="1"/>
    </row>
    <row r="607" spans="1:9" ht="15.75" customHeight="1">
      <c r="A607" s="1"/>
      <c r="C607" s="1"/>
      <c r="F607" s="1"/>
      <c r="I607" s="1"/>
    </row>
    <row r="608" spans="1:9" ht="15.75" customHeight="1">
      <c r="A608" s="1"/>
      <c r="C608" s="1"/>
      <c r="F608" s="1"/>
      <c r="I608" s="1"/>
    </row>
    <row r="609" spans="1:9" ht="15.75" customHeight="1">
      <c r="A609" s="1"/>
      <c r="C609" s="1"/>
      <c r="F609" s="1"/>
      <c r="I609" s="1"/>
    </row>
    <row r="610" spans="1:9" ht="15.75" customHeight="1">
      <c r="A610" s="1"/>
      <c r="C610" s="1"/>
      <c r="F610" s="1"/>
      <c r="I610" s="1"/>
    </row>
    <row r="611" spans="1:9" ht="15.75" customHeight="1">
      <c r="A611" s="1"/>
      <c r="C611" s="1"/>
      <c r="F611" s="1"/>
      <c r="I611" s="1"/>
    </row>
    <row r="612" spans="1:9" ht="15.75" customHeight="1">
      <c r="A612" s="1"/>
      <c r="C612" s="1"/>
      <c r="F612" s="1"/>
      <c r="I612" s="1"/>
    </row>
    <row r="613" spans="1:9" ht="15.75" customHeight="1">
      <c r="A613" s="1"/>
      <c r="C613" s="1"/>
      <c r="F613" s="1"/>
      <c r="I613" s="1"/>
    </row>
    <row r="614" spans="1:9" ht="15.75" customHeight="1">
      <c r="A614" s="1"/>
      <c r="C614" s="1"/>
      <c r="F614" s="1"/>
      <c r="I614" s="1"/>
    </row>
    <row r="615" spans="1:9" ht="15.75" customHeight="1">
      <c r="A615" s="1"/>
      <c r="C615" s="1"/>
      <c r="F615" s="1"/>
      <c r="I615" s="1"/>
    </row>
    <row r="616" spans="1:9" ht="15.75" customHeight="1">
      <c r="A616" s="1"/>
      <c r="C616" s="1"/>
      <c r="F616" s="1"/>
      <c r="I616" s="1"/>
    </row>
    <row r="617" spans="1:9" ht="15.75" customHeight="1">
      <c r="A617" s="1"/>
      <c r="C617" s="1"/>
      <c r="F617" s="1"/>
      <c r="I617" s="1"/>
    </row>
    <row r="618" spans="1:9" ht="15.75" customHeight="1">
      <c r="A618" s="1"/>
      <c r="C618" s="1"/>
      <c r="F618" s="1"/>
      <c r="I618" s="1"/>
    </row>
    <row r="619" spans="1:9" ht="15.75" customHeight="1">
      <c r="A619" s="1"/>
      <c r="C619" s="1"/>
      <c r="F619" s="1"/>
      <c r="I619" s="1"/>
    </row>
    <row r="620" spans="1:9" ht="15.75" customHeight="1">
      <c r="A620" s="1"/>
      <c r="C620" s="1"/>
      <c r="F620" s="1"/>
      <c r="I620" s="1"/>
    </row>
    <row r="621" spans="1:9" ht="15.75" customHeight="1">
      <c r="A621" s="1"/>
      <c r="C621" s="1"/>
      <c r="F621" s="1"/>
      <c r="I621" s="1"/>
    </row>
    <row r="622" spans="1:9" ht="15.75" customHeight="1">
      <c r="A622" s="1"/>
      <c r="C622" s="1"/>
      <c r="F622" s="1"/>
      <c r="I622" s="1"/>
    </row>
    <row r="623" spans="1:9" ht="15.75" customHeight="1">
      <c r="A623" s="1"/>
      <c r="C623" s="1"/>
      <c r="F623" s="1"/>
      <c r="I623" s="1"/>
    </row>
    <row r="624" spans="1:9" ht="15.75" customHeight="1">
      <c r="A624" s="1"/>
      <c r="C624" s="1"/>
      <c r="F624" s="1"/>
      <c r="I624" s="1"/>
    </row>
    <row r="625" spans="1:9" ht="15.75" customHeight="1">
      <c r="A625" s="1"/>
      <c r="C625" s="1"/>
      <c r="F625" s="1"/>
      <c r="I625" s="1"/>
    </row>
    <row r="626" spans="1:9" ht="15.75" customHeight="1">
      <c r="A626" s="1"/>
      <c r="C626" s="1"/>
      <c r="F626" s="1"/>
      <c r="I626" s="1"/>
    </row>
    <row r="627" spans="1:9" ht="15.75" customHeight="1">
      <c r="A627" s="1"/>
      <c r="C627" s="1"/>
      <c r="F627" s="1"/>
      <c r="I627" s="1"/>
    </row>
    <row r="628" spans="1:9" ht="15.75" customHeight="1">
      <c r="A628" s="1"/>
      <c r="C628" s="1"/>
      <c r="F628" s="1"/>
      <c r="I628" s="1"/>
    </row>
    <row r="629" spans="1:9" ht="15.75" customHeight="1">
      <c r="A629" s="1"/>
      <c r="C629" s="1"/>
      <c r="F629" s="1"/>
      <c r="I629" s="1"/>
    </row>
    <row r="630" spans="1:9" ht="15.75" customHeight="1">
      <c r="A630" s="1"/>
      <c r="C630" s="1"/>
      <c r="F630" s="1"/>
      <c r="I630" s="1"/>
    </row>
    <row r="631" spans="1:9" ht="15.75" customHeight="1">
      <c r="A631" s="1"/>
      <c r="C631" s="1"/>
      <c r="F631" s="1"/>
      <c r="I631" s="1"/>
    </row>
    <row r="632" spans="1:9" ht="15.75" customHeight="1">
      <c r="A632" s="1"/>
      <c r="C632" s="1"/>
      <c r="F632" s="1"/>
      <c r="I632" s="1"/>
    </row>
    <row r="633" spans="1:9" ht="15.75" customHeight="1">
      <c r="A633" s="1"/>
      <c r="C633" s="1"/>
      <c r="F633" s="1"/>
      <c r="I633" s="1"/>
    </row>
    <row r="634" spans="1:9" ht="15.75" customHeight="1">
      <c r="A634" s="1"/>
      <c r="C634" s="1"/>
      <c r="F634" s="1"/>
      <c r="I634" s="1"/>
    </row>
    <row r="635" spans="1:9" ht="15.75" customHeight="1">
      <c r="A635" s="1"/>
      <c r="C635" s="1"/>
      <c r="F635" s="1"/>
      <c r="I635" s="1"/>
    </row>
    <row r="636" spans="1:9" ht="15.75" customHeight="1">
      <c r="A636" s="1"/>
      <c r="C636" s="1"/>
      <c r="F636" s="1"/>
      <c r="I636" s="1"/>
    </row>
    <row r="637" spans="1:9" ht="15.75" customHeight="1">
      <c r="A637" s="1"/>
      <c r="C637" s="1"/>
      <c r="F637" s="1"/>
      <c r="I637" s="1"/>
    </row>
    <row r="638" spans="1:9" ht="15.75" customHeight="1">
      <c r="A638" s="1"/>
      <c r="C638" s="1"/>
      <c r="F638" s="1"/>
      <c r="I638" s="1"/>
    </row>
    <row r="639" spans="1:9" ht="15.75" customHeight="1">
      <c r="A639" s="1"/>
      <c r="C639" s="1"/>
      <c r="F639" s="1"/>
      <c r="I639" s="1"/>
    </row>
    <row r="640" spans="1:9" ht="15.75" customHeight="1">
      <c r="A640" s="1"/>
      <c r="C640" s="1"/>
      <c r="F640" s="1"/>
      <c r="I640" s="1"/>
    </row>
    <row r="641" spans="1:9" ht="15.75" customHeight="1">
      <c r="A641" s="1"/>
      <c r="C641" s="1"/>
      <c r="F641" s="1"/>
      <c r="I641" s="1"/>
    </row>
    <row r="642" spans="1:9" ht="15.75" customHeight="1">
      <c r="A642" s="1"/>
      <c r="C642" s="1"/>
      <c r="F642" s="1"/>
      <c r="I642" s="1"/>
    </row>
    <row r="643" spans="1:9" ht="15.75" customHeight="1">
      <c r="A643" s="1"/>
      <c r="C643" s="1"/>
      <c r="F643" s="1"/>
      <c r="I643" s="1"/>
    </row>
    <row r="644" spans="1:9" ht="15.75" customHeight="1">
      <c r="A644" s="1"/>
      <c r="C644" s="1"/>
      <c r="F644" s="1"/>
      <c r="I644" s="1"/>
    </row>
    <row r="645" spans="1:9" ht="15.75" customHeight="1">
      <c r="A645" s="1"/>
      <c r="C645" s="1"/>
      <c r="F645" s="1"/>
      <c r="I645" s="1"/>
    </row>
    <row r="646" spans="1:9" ht="15.75" customHeight="1">
      <c r="A646" s="1"/>
      <c r="C646" s="1"/>
      <c r="F646" s="1"/>
      <c r="I646" s="1"/>
    </row>
    <row r="647" spans="1:9" ht="15.75" customHeight="1">
      <c r="A647" s="1"/>
      <c r="C647" s="1"/>
      <c r="F647" s="1"/>
      <c r="I647" s="1"/>
    </row>
    <row r="648" spans="1:9" ht="15.75" customHeight="1">
      <c r="A648" s="1"/>
      <c r="C648" s="1"/>
      <c r="F648" s="1"/>
      <c r="I648" s="1"/>
    </row>
    <row r="649" spans="1:9" ht="15.75" customHeight="1">
      <c r="A649" s="1"/>
      <c r="C649" s="1"/>
      <c r="F649" s="1"/>
      <c r="I649" s="1"/>
    </row>
    <row r="650" spans="1:9" ht="15.75" customHeight="1">
      <c r="A650" s="1"/>
      <c r="C650" s="1"/>
      <c r="F650" s="1"/>
      <c r="I650" s="1"/>
    </row>
    <row r="651" spans="1:9" ht="15.75" customHeight="1">
      <c r="A651" s="1"/>
      <c r="C651" s="1"/>
      <c r="F651" s="1"/>
      <c r="I651" s="1"/>
    </row>
    <row r="652" spans="1:9" ht="15.75" customHeight="1">
      <c r="A652" s="1"/>
      <c r="C652" s="1"/>
      <c r="F652" s="1"/>
      <c r="I652" s="1"/>
    </row>
    <row r="653" spans="1:9" ht="15.75" customHeight="1">
      <c r="A653" s="1"/>
      <c r="C653" s="1"/>
      <c r="F653" s="1"/>
      <c r="I653" s="1"/>
    </row>
    <row r="654" spans="1:9" ht="15.75" customHeight="1">
      <c r="A654" s="1"/>
      <c r="C654" s="1"/>
      <c r="F654" s="1"/>
      <c r="I654" s="1"/>
    </row>
    <row r="655" spans="1:9" ht="15.75" customHeight="1">
      <c r="A655" s="1"/>
      <c r="C655" s="1"/>
      <c r="F655" s="1"/>
      <c r="I655" s="1"/>
    </row>
    <row r="656" spans="1:9" ht="15.75" customHeight="1">
      <c r="A656" s="1"/>
      <c r="C656" s="1"/>
      <c r="F656" s="1"/>
      <c r="I656" s="1"/>
    </row>
    <row r="657" spans="1:9" ht="15.75" customHeight="1">
      <c r="A657" s="1"/>
      <c r="C657" s="1"/>
      <c r="F657" s="1"/>
      <c r="I657" s="1"/>
    </row>
    <row r="658" spans="1:9" ht="15.75" customHeight="1">
      <c r="A658" s="1"/>
      <c r="C658" s="1"/>
      <c r="F658" s="1"/>
      <c r="I658" s="1"/>
    </row>
    <row r="659" spans="1:9" ht="15.75" customHeight="1">
      <c r="A659" s="1"/>
      <c r="C659" s="1"/>
      <c r="F659" s="1"/>
      <c r="I659" s="1"/>
    </row>
    <row r="660" spans="1:9" ht="15.75" customHeight="1">
      <c r="A660" s="1"/>
      <c r="C660" s="1"/>
      <c r="F660" s="1"/>
      <c r="I660" s="1"/>
    </row>
    <row r="661" spans="1:9" ht="15.75" customHeight="1">
      <c r="A661" s="1"/>
      <c r="C661" s="1"/>
      <c r="F661" s="1"/>
      <c r="I661" s="1"/>
    </row>
    <row r="662" spans="1:9" ht="15.75" customHeight="1">
      <c r="A662" s="1"/>
      <c r="C662" s="1"/>
      <c r="F662" s="1"/>
      <c r="I662" s="1"/>
    </row>
    <row r="663" spans="1:9" ht="15.75" customHeight="1">
      <c r="A663" s="1"/>
      <c r="C663" s="1"/>
      <c r="F663" s="1"/>
      <c r="I663" s="1"/>
    </row>
    <row r="664" spans="1:9" ht="15.75" customHeight="1">
      <c r="A664" s="1"/>
      <c r="C664" s="1"/>
      <c r="F664" s="1"/>
      <c r="I664" s="1"/>
    </row>
    <row r="665" spans="1:9" ht="15.75" customHeight="1">
      <c r="A665" s="1"/>
      <c r="C665" s="1"/>
      <c r="F665" s="1"/>
      <c r="I665" s="1"/>
    </row>
    <row r="666" spans="1:9" ht="15.75" customHeight="1">
      <c r="A666" s="1"/>
      <c r="C666" s="1"/>
      <c r="F666" s="1"/>
      <c r="I666" s="1"/>
    </row>
    <row r="667" spans="1:9" ht="15.75" customHeight="1">
      <c r="A667" s="1"/>
      <c r="C667" s="1"/>
      <c r="F667" s="1"/>
      <c r="I667" s="1"/>
    </row>
    <row r="668" spans="1:9" ht="15.75" customHeight="1">
      <c r="A668" s="1"/>
      <c r="C668" s="1"/>
      <c r="F668" s="1"/>
      <c r="I668" s="1"/>
    </row>
    <row r="669" spans="1:9" ht="15.75" customHeight="1">
      <c r="A669" s="1"/>
      <c r="C669" s="1"/>
      <c r="F669" s="1"/>
      <c r="I669" s="1"/>
    </row>
    <row r="670" spans="1:9" ht="15.75" customHeight="1">
      <c r="A670" s="1"/>
      <c r="C670" s="1"/>
      <c r="F670" s="1"/>
      <c r="I670" s="1"/>
    </row>
    <row r="671" spans="1:9" ht="15.75" customHeight="1">
      <c r="A671" s="1"/>
      <c r="C671" s="1"/>
      <c r="F671" s="1"/>
      <c r="I671" s="1"/>
    </row>
    <row r="672" spans="1:9" ht="15.75" customHeight="1">
      <c r="A672" s="1"/>
      <c r="C672" s="1"/>
      <c r="F672" s="1"/>
      <c r="I672" s="1"/>
    </row>
    <row r="673" spans="1:9" ht="15.75" customHeight="1">
      <c r="A673" s="1"/>
      <c r="C673" s="1"/>
      <c r="F673" s="1"/>
      <c r="I673" s="1"/>
    </row>
    <row r="674" spans="1:9" ht="15.75" customHeight="1">
      <c r="A674" s="1"/>
      <c r="C674" s="1"/>
      <c r="F674" s="1"/>
      <c r="I674" s="1"/>
    </row>
    <row r="675" spans="1:9" ht="15.75" customHeight="1">
      <c r="A675" s="1"/>
      <c r="C675" s="1"/>
      <c r="F675" s="1"/>
      <c r="I675" s="1"/>
    </row>
    <row r="676" spans="1:9" ht="15.75" customHeight="1">
      <c r="A676" s="1"/>
      <c r="C676" s="1"/>
      <c r="F676" s="1"/>
      <c r="I676" s="1"/>
    </row>
    <row r="677" spans="1:9" ht="15.75" customHeight="1">
      <c r="A677" s="1"/>
      <c r="C677" s="1"/>
      <c r="F677" s="1"/>
      <c r="I677" s="1"/>
    </row>
    <row r="678" spans="1:9" ht="15.75" customHeight="1">
      <c r="A678" s="1"/>
      <c r="C678" s="1"/>
      <c r="F678" s="1"/>
      <c r="I678" s="1"/>
    </row>
    <row r="679" spans="1:9" ht="15.75" customHeight="1">
      <c r="A679" s="1"/>
      <c r="C679" s="1"/>
      <c r="F679" s="1"/>
      <c r="I679" s="1"/>
    </row>
    <row r="680" spans="1:9" ht="15.75" customHeight="1">
      <c r="A680" s="1"/>
      <c r="C680" s="1"/>
      <c r="F680" s="1"/>
      <c r="I680" s="1"/>
    </row>
    <row r="681" spans="1:9" ht="15.75" customHeight="1">
      <c r="A681" s="1"/>
      <c r="C681" s="1"/>
      <c r="F681" s="1"/>
      <c r="I681" s="1"/>
    </row>
    <row r="682" spans="1:9" ht="15.75" customHeight="1">
      <c r="A682" s="1"/>
      <c r="C682" s="1"/>
      <c r="F682" s="1"/>
      <c r="I682" s="1"/>
    </row>
    <row r="683" spans="1:9" ht="15.75" customHeight="1">
      <c r="A683" s="1"/>
      <c r="C683" s="1"/>
      <c r="F683" s="1"/>
      <c r="I683" s="1"/>
    </row>
    <row r="684" spans="1:9" ht="15.75" customHeight="1">
      <c r="A684" s="1"/>
      <c r="C684" s="1"/>
      <c r="F684" s="1"/>
      <c r="I684" s="1"/>
    </row>
    <row r="685" spans="1:9" ht="15.75" customHeight="1">
      <c r="A685" s="1"/>
      <c r="C685" s="1"/>
      <c r="F685" s="1"/>
      <c r="I685" s="1"/>
    </row>
    <row r="686" spans="1:9" ht="15.75" customHeight="1">
      <c r="A686" s="1"/>
      <c r="C686" s="1"/>
      <c r="F686" s="1"/>
      <c r="I686" s="1"/>
    </row>
    <row r="687" spans="1:9" ht="15.75" customHeight="1">
      <c r="A687" s="1"/>
      <c r="C687" s="1"/>
      <c r="F687" s="1"/>
      <c r="I687" s="1"/>
    </row>
    <row r="688" spans="1:9" ht="15.75" customHeight="1">
      <c r="A688" s="1"/>
      <c r="C688" s="1"/>
      <c r="F688" s="1"/>
      <c r="I688" s="1"/>
    </row>
    <row r="689" spans="1:9" ht="15.75" customHeight="1">
      <c r="A689" s="1"/>
      <c r="C689" s="1"/>
      <c r="F689" s="1"/>
      <c r="I689" s="1"/>
    </row>
    <row r="690" spans="1:9" ht="15.75" customHeight="1">
      <c r="A690" s="1"/>
      <c r="C690" s="1"/>
      <c r="F690" s="1"/>
      <c r="I690" s="1"/>
    </row>
    <row r="691" spans="1:9" ht="15.75" customHeight="1">
      <c r="A691" s="1"/>
      <c r="C691" s="1"/>
      <c r="F691" s="1"/>
      <c r="I691" s="1"/>
    </row>
    <row r="692" spans="1:9" ht="15.75" customHeight="1">
      <c r="A692" s="1"/>
      <c r="C692" s="1"/>
      <c r="F692" s="1"/>
      <c r="I692" s="1"/>
    </row>
    <row r="693" spans="1:9" ht="15.75" customHeight="1">
      <c r="A693" s="1"/>
      <c r="C693" s="1"/>
      <c r="F693" s="1"/>
      <c r="I693" s="1"/>
    </row>
    <row r="694" spans="1:9" ht="15.75" customHeight="1">
      <c r="A694" s="1"/>
      <c r="C694" s="1"/>
      <c r="F694" s="1"/>
      <c r="I694" s="1"/>
    </row>
    <row r="695" spans="1:9" ht="15.75" customHeight="1">
      <c r="A695" s="1"/>
      <c r="C695" s="1"/>
      <c r="F695" s="1"/>
      <c r="I695" s="1"/>
    </row>
    <row r="696" spans="1:9" ht="15.75" customHeight="1">
      <c r="A696" s="1"/>
      <c r="C696" s="1"/>
      <c r="F696" s="1"/>
      <c r="I696" s="1"/>
    </row>
    <row r="697" spans="1:9" ht="15.75" customHeight="1">
      <c r="A697" s="1"/>
      <c r="C697" s="1"/>
      <c r="F697" s="1"/>
      <c r="I697" s="1"/>
    </row>
    <row r="698" spans="1:9" ht="15.75" customHeight="1">
      <c r="A698" s="1"/>
      <c r="C698" s="1"/>
      <c r="F698" s="1"/>
      <c r="I698" s="1"/>
    </row>
    <row r="699" spans="1:9" ht="15.75" customHeight="1">
      <c r="A699" s="1"/>
      <c r="C699" s="1"/>
      <c r="F699" s="1"/>
      <c r="I699" s="1"/>
    </row>
    <row r="700" spans="1:9" ht="15.75" customHeight="1">
      <c r="A700" s="1"/>
      <c r="C700" s="1"/>
      <c r="F700" s="1"/>
      <c r="I700" s="1"/>
    </row>
    <row r="701" spans="1:9" ht="15.75" customHeight="1">
      <c r="A701" s="1"/>
      <c r="C701" s="1"/>
      <c r="F701" s="1"/>
      <c r="I701" s="1"/>
    </row>
    <row r="702" spans="1:9" ht="15.75" customHeight="1">
      <c r="A702" s="1"/>
      <c r="C702" s="1"/>
      <c r="F702" s="1"/>
      <c r="I702" s="1"/>
    </row>
    <row r="703" spans="1:9" ht="15.75" customHeight="1">
      <c r="A703" s="1"/>
      <c r="C703" s="1"/>
      <c r="F703" s="1"/>
      <c r="I703" s="1"/>
    </row>
    <row r="704" spans="1:9" ht="15.75" customHeight="1">
      <c r="A704" s="1"/>
      <c r="C704" s="1"/>
      <c r="F704" s="1"/>
      <c r="I704" s="1"/>
    </row>
    <row r="705" spans="1:9" ht="15.75" customHeight="1">
      <c r="A705" s="1"/>
      <c r="C705" s="1"/>
      <c r="F705" s="1"/>
      <c r="I705" s="1"/>
    </row>
    <row r="706" spans="1:9" ht="15.75" customHeight="1">
      <c r="A706" s="1"/>
      <c r="C706" s="1"/>
      <c r="F706" s="1"/>
      <c r="I706" s="1"/>
    </row>
    <row r="707" spans="1:9" ht="15.75" customHeight="1">
      <c r="A707" s="1"/>
      <c r="C707" s="1"/>
      <c r="F707" s="1"/>
      <c r="I707" s="1"/>
    </row>
    <row r="708" spans="1:9" ht="15.75" customHeight="1">
      <c r="A708" s="1"/>
      <c r="C708" s="1"/>
      <c r="F708" s="1"/>
      <c r="I708" s="1"/>
    </row>
    <row r="709" spans="1:9" ht="15.75" customHeight="1">
      <c r="A709" s="1"/>
      <c r="C709" s="1"/>
      <c r="F709" s="1"/>
      <c r="I709" s="1"/>
    </row>
    <row r="710" spans="1:9" ht="15.75" customHeight="1">
      <c r="A710" s="1"/>
      <c r="C710" s="1"/>
      <c r="F710" s="1"/>
      <c r="I710" s="1"/>
    </row>
    <row r="711" spans="1:9" ht="15.75" customHeight="1">
      <c r="A711" s="1"/>
      <c r="C711" s="1"/>
      <c r="F711" s="1"/>
      <c r="I711" s="1"/>
    </row>
    <row r="712" spans="1:9" ht="15.75" customHeight="1">
      <c r="A712" s="1"/>
      <c r="C712" s="1"/>
      <c r="F712" s="1"/>
      <c r="I712" s="1"/>
    </row>
    <row r="713" spans="1:9" ht="15.75" customHeight="1">
      <c r="A713" s="1"/>
      <c r="C713" s="1"/>
      <c r="F713" s="1"/>
      <c r="I713" s="1"/>
    </row>
    <row r="714" spans="1:9" ht="15.75" customHeight="1">
      <c r="A714" s="1"/>
      <c r="C714" s="1"/>
      <c r="F714" s="1"/>
      <c r="I714" s="1"/>
    </row>
    <row r="715" spans="1:9" ht="15.75" customHeight="1">
      <c r="A715" s="1"/>
      <c r="C715" s="1"/>
      <c r="F715" s="1"/>
      <c r="I715" s="1"/>
    </row>
    <row r="716" spans="1:9" ht="15.75" customHeight="1">
      <c r="A716" s="1"/>
      <c r="C716" s="1"/>
      <c r="F716" s="1"/>
      <c r="I716" s="1"/>
    </row>
    <row r="717" spans="1:9" ht="15.75" customHeight="1">
      <c r="A717" s="1"/>
      <c r="C717" s="1"/>
      <c r="F717" s="1"/>
      <c r="I717" s="1"/>
    </row>
    <row r="718" spans="1:9" ht="15.75" customHeight="1">
      <c r="A718" s="1"/>
      <c r="C718" s="1"/>
      <c r="F718" s="1"/>
      <c r="I718" s="1"/>
    </row>
    <row r="719" spans="1:9" ht="15.75" customHeight="1">
      <c r="A719" s="1"/>
      <c r="C719" s="1"/>
      <c r="F719" s="1"/>
      <c r="I719" s="1"/>
    </row>
    <row r="720" spans="1:9" ht="15.75" customHeight="1">
      <c r="A720" s="1"/>
      <c r="C720" s="1"/>
      <c r="F720" s="1"/>
      <c r="I720" s="1"/>
    </row>
    <row r="721" spans="1:9" ht="15.75" customHeight="1">
      <c r="A721" s="1"/>
      <c r="C721" s="1"/>
      <c r="F721" s="1"/>
      <c r="I721" s="1"/>
    </row>
    <row r="722" spans="1:9" ht="15.75" customHeight="1">
      <c r="A722" s="1"/>
      <c r="C722" s="1"/>
      <c r="F722" s="1"/>
      <c r="I722" s="1"/>
    </row>
    <row r="723" spans="1:9" ht="15.75" customHeight="1">
      <c r="A723" s="1"/>
      <c r="C723" s="1"/>
      <c r="F723" s="1"/>
      <c r="I723" s="1"/>
    </row>
    <row r="724" spans="1:9" ht="15.75" customHeight="1">
      <c r="A724" s="1"/>
      <c r="C724" s="1"/>
      <c r="F724" s="1"/>
      <c r="I724" s="1"/>
    </row>
    <row r="725" spans="1:9" ht="15.75" customHeight="1">
      <c r="A725" s="1"/>
      <c r="C725" s="1"/>
      <c r="F725" s="1"/>
      <c r="I725" s="1"/>
    </row>
    <row r="726" spans="1:9" ht="15.75" customHeight="1">
      <c r="A726" s="1"/>
      <c r="C726" s="1"/>
      <c r="F726" s="1"/>
      <c r="I726" s="1"/>
    </row>
    <row r="727" spans="1:9" ht="15.75" customHeight="1">
      <c r="A727" s="1"/>
      <c r="C727" s="1"/>
      <c r="F727" s="1"/>
      <c r="I727" s="1"/>
    </row>
    <row r="728" spans="1:9" ht="15.75" customHeight="1">
      <c r="A728" s="1"/>
      <c r="C728" s="1"/>
      <c r="F728" s="1"/>
      <c r="I728" s="1"/>
    </row>
    <row r="729" spans="1:9" ht="15.75" customHeight="1">
      <c r="A729" s="1"/>
      <c r="C729" s="1"/>
      <c r="F729" s="1"/>
      <c r="I729" s="1"/>
    </row>
    <row r="730" spans="1:9" ht="15.75" customHeight="1">
      <c r="A730" s="1"/>
      <c r="C730" s="1"/>
      <c r="F730" s="1"/>
      <c r="I730" s="1"/>
    </row>
    <row r="731" spans="1:9" ht="15.75" customHeight="1">
      <c r="A731" s="1"/>
      <c r="C731" s="1"/>
      <c r="F731" s="1"/>
      <c r="I731" s="1"/>
    </row>
    <row r="732" spans="1:9" ht="15.75" customHeight="1">
      <c r="A732" s="1"/>
      <c r="C732" s="1"/>
      <c r="F732" s="1"/>
      <c r="I732" s="1"/>
    </row>
    <row r="733" spans="1:9" ht="15.75" customHeight="1">
      <c r="A733" s="1"/>
      <c r="C733" s="1"/>
      <c r="F733" s="1"/>
      <c r="I733" s="1"/>
    </row>
    <row r="734" spans="1:9" ht="15.75" customHeight="1">
      <c r="A734" s="1"/>
      <c r="C734" s="1"/>
      <c r="F734" s="1"/>
      <c r="I734" s="1"/>
    </row>
    <row r="735" spans="1:9" ht="15.75" customHeight="1">
      <c r="A735" s="1"/>
      <c r="C735" s="1"/>
      <c r="F735" s="1"/>
      <c r="I735" s="1"/>
    </row>
    <row r="736" spans="1:9" ht="15.75" customHeight="1">
      <c r="A736" s="1"/>
      <c r="C736" s="1"/>
      <c r="F736" s="1"/>
      <c r="I736" s="1"/>
    </row>
    <row r="737" spans="1:9" ht="15.75" customHeight="1">
      <c r="A737" s="1"/>
      <c r="C737" s="1"/>
      <c r="F737" s="1"/>
      <c r="I737" s="1"/>
    </row>
    <row r="738" spans="1:9" ht="15.75" customHeight="1">
      <c r="A738" s="1"/>
      <c r="C738" s="1"/>
      <c r="F738" s="1"/>
      <c r="I738" s="1"/>
    </row>
    <row r="739" spans="1:9" ht="15.75" customHeight="1">
      <c r="A739" s="1"/>
      <c r="C739" s="1"/>
      <c r="F739" s="1"/>
      <c r="I739" s="1"/>
    </row>
    <row r="740" spans="1:9" ht="15.75" customHeight="1">
      <c r="A740" s="1"/>
      <c r="C740" s="1"/>
      <c r="F740" s="1"/>
      <c r="I740" s="1"/>
    </row>
    <row r="741" spans="1:9" ht="15.75" customHeight="1">
      <c r="A741" s="1"/>
      <c r="C741" s="1"/>
      <c r="F741" s="1"/>
      <c r="I741" s="1"/>
    </row>
    <row r="742" spans="1:9" ht="15.75" customHeight="1">
      <c r="A742" s="1"/>
      <c r="C742" s="1"/>
      <c r="F742" s="1"/>
      <c r="I742" s="1"/>
    </row>
    <row r="743" spans="1:9" ht="15.75" customHeight="1">
      <c r="A743" s="1"/>
      <c r="C743" s="1"/>
      <c r="F743" s="1"/>
      <c r="I743" s="1"/>
    </row>
    <row r="744" spans="1:9" ht="15.75" customHeight="1">
      <c r="A744" s="1"/>
      <c r="C744" s="1"/>
      <c r="F744" s="1"/>
      <c r="I744" s="1"/>
    </row>
    <row r="745" spans="1:9" ht="15.75" customHeight="1">
      <c r="A745" s="1"/>
      <c r="C745" s="1"/>
      <c r="F745" s="1"/>
      <c r="I745" s="1"/>
    </row>
    <row r="746" spans="1:9" ht="15.75" customHeight="1">
      <c r="A746" s="1"/>
      <c r="C746" s="1"/>
      <c r="F746" s="1"/>
      <c r="I746" s="1"/>
    </row>
    <row r="747" spans="1:9" ht="15.75" customHeight="1">
      <c r="A747" s="1"/>
      <c r="C747" s="1"/>
      <c r="F747" s="1"/>
      <c r="I747" s="1"/>
    </row>
    <row r="748" spans="1:9" ht="15.75" customHeight="1">
      <c r="A748" s="1"/>
      <c r="C748" s="1"/>
      <c r="F748" s="1"/>
      <c r="I748" s="1"/>
    </row>
    <row r="749" spans="1:9" ht="15.75" customHeight="1">
      <c r="A749" s="1"/>
      <c r="C749" s="1"/>
      <c r="F749" s="1"/>
      <c r="I749" s="1"/>
    </row>
    <row r="750" spans="1:9" ht="15.75" customHeight="1">
      <c r="A750" s="1"/>
      <c r="C750" s="1"/>
      <c r="F750" s="1"/>
      <c r="I750" s="1"/>
    </row>
    <row r="751" spans="1:9" ht="15.75" customHeight="1">
      <c r="A751" s="1"/>
      <c r="C751" s="1"/>
      <c r="F751" s="1"/>
      <c r="I751" s="1"/>
    </row>
    <row r="752" spans="1:9" ht="15.75" customHeight="1">
      <c r="A752" s="1"/>
      <c r="C752" s="1"/>
      <c r="F752" s="1"/>
      <c r="I752" s="1"/>
    </row>
    <row r="753" spans="1:9" ht="15.75" customHeight="1">
      <c r="A753" s="1"/>
      <c r="C753" s="1"/>
      <c r="F753" s="1"/>
      <c r="I753" s="1"/>
    </row>
    <row r="754" spans="1:9" ht="15.75" customHeight="1">
      <c r="A754" s="1"/>
      <c r="C754" s="1"/>
      <c r="F754" s="1"/>
      <c r="I754" s="1"/>
    </row>
    <row r="755" spans="1:9" ht="15.75" customHeight="1">
      <c r="A755" s="1"/>
      <c r="C755" s="1"/>
      <c r="F755" s="1"/>
      <c r="I755" s="1"/>
    </row>
    <row r="756" spans="1:9" ht="15.75" customHeight="1">
      <c r="A756" s="1"/>
      <c r="C756" s="1"/>
      <c r="F756" s="1"/>
      <c r="I756" s="1"/>
    </row>
    <row r="757" spans="1:9" ht="15.75" customHeight="1">
      <c r="A757" s="1"/>
      <c r="C757" s="1"/>
      <c r="F757" s="1"/>
      <c r="I757" s="1"/>
    </row>
    <row r="758" spans="1:9" ht="15.75" customHeight="1">
      <c r="A758" s="1"/>
      <c r="C758" s="1"/>
      <c r="F758" s="1"/>
      <c r="I758" s="1"/>
    </row>
    <row r="759" spans="1:9" ht="15.75" customHeight="1">
      <c r="A759" s="1"/>
      <c r="C759" s="1"/>
      <c r="F759" s="1"/>
      <c r="I759" s="1"/>
    </row>
    <row r="760" spans="1:9" ht="15.75" customHeight="1">
      <c r="A760" s="1"/>
      <c r="C760" s="1"/>
      <c r="F760" s="1"/>
      <c r="I760" s="1"/>
    </row>
    <row r="761" spans="1:9" ht="15.75" customHeight="1">
      <c r="A761" s="1"/>
      <c r="C761" s="1"/>
      <c r="F761" s="1"/>
      <c r="I761" s="1"/>
    </row>
    <row r="762" spans="1:9" ht="15.75" customHeight="1">
      <c r="A762" s="1"/>
      <c r="C762" s="1"/>
      <c r="F762" s="1"/>
      <c r="I762" s="1"/>
    </row>
    <row r="763" spans="1:9" ht="15.75" customHeight="1">
      <c r="A763" s="1"/>
      <c r="C763" s="1"/>
      <c r="F763" s="1"/>
      <c r="I763" s="1"/>
    </row>
    <row r="764" spans="1:9" ht="15.75" customHeight="1">
      <c r="A764" s="1"/>
      <c r="C764" s="1"/>
      <c r="F764" s="1"/>
      <c r="I764" s="1"/>
    </row>
    <row r="765" spans="1:9" ht="15.75" customHeight="1">
      <c r="A765" s="1"/>
      <c r="C765" s="1"/>
      <c r="F765" s="1"/>
      <c r="I765" s="1"/>
    </row>
    <row r="766" spans="1:9" ht="15.75" customHeight="1">
      <c r="A766" s="1"/>
      <c r="C766" s="1"/>
      <c r="F766" s="1"/>
      <c r="I766" s="1"/>
    </row>
    <row r="767" spans="1:9" ht="15.75" customHeight="1">
      <c r="A767" s="1"/>
      <c r="C767" s="1"/>
      <c r="F767" s="1"/>
      <c r="I767" s="1"/>
    </row>
    <row r="768" spans="1:9" ht="15.75" customHeight="1">
      <c r="A768" s="1"/>
      <c r="C768" s="1"/>
      <c r="F768" s="1"/>
      <c r="I768" s="1"/>
    </row>
    <row r="769" spans="1:9" ht="15.75" customHeight="1">
      <c r="A769" s="1"/>
      <c r="C769" s="1"/>
      <c r="F769" s="1"/>
      <c r="I769" s="1"/>
    </row>
    <row r="770" spans="1:9" ht="15.75" customHeight="1">
      <c r="A770" s="1"/>
      <c r="C770" s="1"/>
      <c r="F770" s="1"/>
      <c r="I770" s="1"/>
    </row>
    <row r="771" spans="1:9" ht="15.75" customHeight="1">
      <c r="A771" s="1"/>
      <c r="C771" s="1"/>
      <c r="F771" s="1"/>
      <c r="I771" s="1"/>
    </row>
    <row r="772" spans="1:9" ht="15.75" customHeight="1">
      <c r="A772" s="1"/>
      <c r="C772" s="1"/>
      <c r="F772" s="1"/>
      <c r="I772" s="1"/>
    </row>
    <row r="773" spans="1:9" ht="15.75" customHeight="1">
      <c r="A773" s="1"/>
      <c r="C773" s="1"/>
      <c r="F773" s="1"/>
      <c r="I773" s="1"/>
    </row>
    <row r="774" spans="1:9" ht="15.75" customHeight="1">
      <c r="A774" s="1"/>
      <c r="C774" s="1"/>
      <c r="F774" s="1"/>
      <c r="I774" s="1"/>
    </row>
    <row r="775" spans="1:9" ht="15.75" customHeight="1">
      <c r="A775" s="1"/>
      <c r="C775" s="1"/>
      <c r="F775" s="1"/>
      <c r="I775" s="1"/>
    </row>
    <row r="776" spans="1:9" ht="15.75" customHeight="1">
      <c r="A776" s="1"/>
      <c r="C776" s="1"/>
      <c r="F776" s="1"/>
      <c r="I776" s="1"/>
    </row>
    <row r="777" spans="1:9" ht="15.75" customHeight="1">
      <c r="A777" s="1"/>
      <c r="C777" s="1"/>
      <c r="F777" s="1"/>
      <c r="I777" s="1"/>
    </row>
    <row r="778" spans="1:9" ht="15.75" customHeight="1">
      <c r="A778" s="1"/>
      <c r="C778" s="1"/>
      <c r="F778" s="1"/>
      <c r="I778" s="1"/>
    </row>
    <row r="779" spans="1:9" ht="15.75" customHeight="1">
      <c r="A779" s="1"/>
      <c r="C779" s="1"/>
      <c r="F779" s="1"/>
      <c r="I779" s="1"/>
    </row>
    <row r="780" spans="1:9" ht="15.75" customHeight="1">
      <c r="A780" s="1"/>
      <c r="C780" s="1"/>
      <c r="F780" s="1"/>
      <c r="I780" s="1"/>
    </row>
    <row r="781" spans="1:9" ht="15.75" customHeight="1">
      <c r="A781" s="1"/>
      <c r="C781" s="1"/>
      <c r="F781" s="1"/>
      <c r="I781" s="1"/>
    </row>
    <row r="782" spans="1:9" ht="15.75" customHeight="1">
      <c r="A782" s="1"/>
      <c r="C782" s="1"/>
      <c r="F782" s="1"/>
      <c r="I782" s="1"/>
    </row>
    <row r="783" spans="1:9" ht="15.75" customHeight="1">
      <c r="A783" s="1"/>
      <c r="C783" s="1"/>
      <c r="F783" s="1"/>
      <c r="I783" s="1"/>
    </row>
    <row r="784" spans="1:9" ht="15.75" customHeight="1">
      <c r="A784" s="1"/>
      <c r="C784" s="1"/>
      <c r="F784" s="1"/>
      <c r="I784" s="1"/>
    </row>
    <row r="785" spans="1:9" ht="15.75" customHeight="1">
      <c r="A785" s="1"/>
      <c r="C785" s="1"/>
      <c r="F785" s="1"/>
      <c r="I785" s="1"/>
    </row>
    <row r="786" spans="1:9" ht="15.75" customHeight="1">
      <c r="A786" s="1"/>
      <c r="C786" s="1"/>
      <c r="F786" s="1"/>
      <c r="I786" s="1"/>
    </row>
    <row r="787" spans="1:9" ht="15.75" customHeight="1">
      <c r="A787" s="1"/>
      <c r="C787" s="1"/>
      <c r="F787" s="1"/>
      <c r="I787" s="1"/>
    </row>
    <row r="788" spans="1:9" ht="15.75" customHeight="1">
      <c r="A788" s="1"/>
      <c r="C788" s="1"/>
      <c r="F788" s="1"/>
      <c r="I788" s="1"/>
    </row>
    <row r="789" spans="1:9" ht="15.75" customHeight="1">
      <c r="A789" s="1"/>
      <c r="C789" s="1"/>
      <c r="F789" s="1"/>
      <c r="I789" s="1"/>
    </row>
    <row r="790" spans="1:9" ht="15.75" customHeight="1">
      <c r="A790" s="1"/>
      <c r="C790" s="1"/>
      <c r="F790" s="1"/>
      <c r="I790" s="1"/>
    </row>
    <row r="791" spans="1:9" ht="15.75" customHeight="1">
      <c r="A791" s="1"/>
      <c r="C791" s="1"/>
      <c r="F791" s="1"/>
      <c r="I791" s="1"/>
    </row>
    <row r="792" spans="1:9" ht="15.75" customHeight="1">
      <c r="A792" s="1"/>
      <c r="C792" s="1"/>
      <c r="F792" s="1"/>
      <c r="I792" s="1"/>
    </row>
    <row r="793" spans="1:9" ht="15.75" customHeight="1">
      <c r="A793" s="1"/>
      <c r="C793" s="1"/>
      <c r="F793" s="1"/>
      <c r="I793" s="1"/>
    </row>
    <row r="794" spans="1:9" ht="15.75" customHeight="1">
      <c r="A794" s="1"/>
      <c r="C794" s="1"/>
      <c r="F794" s="1"/>
      <c r="I794" s="1"/>
    </row>
    <row r="795" spans="1:9" ht="15.75" customHeight="1">
      <c r="A795" s="1"/>
      <c r="C795" s="1"/>
      <c r="F795" s="1"/>
      <c r="I795" s="1"/>
    </row>
    <row r="796" spans="1:9" ht="15.75" customHeight="1">
      <c r="A796" s="1"/>
      <c r="C796" s="1"/>
      <c r="F796" s="1"/>
      <c r="I796" s="1"/>
    </row>
    <row r="797" spans="1:9" ht="15.75" customHeight="1">
      <c r="A797" s="1"/>
      <c r="C797" s="1"/>
      <c r="F797" s="1"/>
      <c r="I797" s="1"/>
    </row>
    <row r="798" spans="1:9" ht="15.75" customHeight="1">
      <c r="A798" s="1"/>
      <c r="C798" s="1"/>
      <c r="F798" s="1"/>
      <c r="I798" s="1"/>
    </row>
    <row r="799" spans="1:9" ht="15.75" customHeight="1">
      <c r="A799" s="1"/>
      <c r="C799" s="1"/>
      <c r="F799" s="1"/>
      <c r="I799" s="1"/>
    </row>
    <row r="800" spans="1:9" ht="15.75" customHeight="1">
      <c r="A800" s="1"/>
      <c r="C800" s="1"/>
      <c r="F800" s="1"/>
      <c r="I800" s="1"/>
    </row>
    <row r="801" spans="1:9" ht="15.75" customHeight="1">
      <c r="A801" s="1"/>
      <c r="C801" s="1"/>
      <c r="F801" s="1"/>
      <c r="I801" s="1"/>
    </row>
    <row r="802" spans="1:9" ht="15.75" customHeight="1">
      <c r="A802" s="1"/>
      <c r="C802" s="1"/>
      <c r="F802" s="1"/>
      <c r="I802" s="1"/>
    </row>
    <row r="803" spans="1:9" ht="15.75" customHeight="1">
      <c r="A803" s="1"/>
      <c r="C803" s="1"/>
      <c r="F803" s="1"/>
      <c r="I803" s="1"/>
    </row>
    <row r="804" spans="1:9" ht="15.75" customHeight="1">
      <c r="A804" s="1"/>
      <c r="C804" s="1"/>
      <c r="F804" s="1"/>
      <c r="I804" s="1"/>
    </row>
    <row r="805" spans="1:9" ht="15.75" customHeight="1">
      <c r="A805" s="1"/>
      <c r="C805" s="1"/>
      <c r="F805" s="1"/>
      <c r="I805" s="1"/>
    </row>
    <row r="806" spans="1:9" ht="15.75" customHeight="1">
      <c r="A806" s="1"/>
      <c r="C806" s="1"/>
      <c r="F806" s="1"/>
      <c r="I806" s="1"/>
    </row>
    <row r="807" spans="1:9" ht="15.75" customHeight="1">
      <c r="A807" s="1"/>
      <c r="C807" s="1"/>
      <c r="F807" s="1"/>
      <c r="I807" s="1"/>
    </row>
    <row r="808" spans="1:9" ht="15.75" customHeight="1">
      <c r="A808" s="1"/>
      <c r="C808" s="1"/>
      <c r="F808" s="1"/>
      <c r="I808" s="1"/>
    </row>
    <row r="809" spans="1:9" ht="15.75" customHeight="1">
      <c r="A809" s="1"/>
      <c r="C809" s="1"/>
      <c r="F809" s="1"/>
      <c r="I809" s="1"/>
    </row>
    <row r="810" spans="1:9" ht="15.75" customHeight="1">
      <c r="A810" s="1"/>
      <c r="C810" s="1"/>
      <c r="F810" s="1"/>
      <c r="I810" s="1"/>
    </row>
    <row r="811" spans="1:9" ht="15.75" customHeight="1">
      <c r="A811" s="1"/>
      <c r="C811" s="1"/>
      <c r="F811" s="1"/>
      <c r="I811" s="1"/>
    </row>
    <row r="812" spans="1:9" ht="15.75" customHeight="1">
      <c r="A812" s="1"/>
      <c r="C812" s="1"/>
      <c r="F812" s="1"/>
      <c r="I812" s="1"/>
    </row>
    <row r="813" spans="1:9" ht="15.75" customHeight="1">
      <c r="A813" s="1"/>
      <c r="C813" s="1"/>
      <c r="F813" s="1"/>
      <c r="I813" s="1"/>
    </row>
    <row r="814" spans="1:9" ht="15.75" customHeight="1">
      <c r="A814" s="1"/>
      <c r="C814" s="1"/>
      <c r="F814" s="1"/>
      <c r="I814" s="1"/>
    </row>
    <row r="815" spans="1:9" ht="15.75" customHeight="1">
      <c r="A815" s="1"/>
      <c r="C815" s="1"/>
      <c r="F815" s="1"/>
      <c r="I815" s="1"/>
    </row>
    <row r="816" spans="1:9" ht="15.75" customHeight="1">
      <c r="A816" s="1"/>
      <c r="C816" s="1"/>
      <c r="F816" s="1"/>
      <c r="I816" s="1"/>
    </row>
    <row r="817" spans="1:9" ht="15.75" customHeight="1">
      <c r="A817" s="1"/>
      <c r="C817" s="1"/>
      <c r="F817" s="1"/>
      <c r="I817" s="1"/>
    </row>
    <row r="818" spans="1:9" ht="15.75" customHeight="1">
      <c r="A818" s="1"/>
      <c r="C818" s="1"/>
      <c r="F818" s="1"/>
      <c r="I818" s="1"/>
    </row>
    <row r="819" spans="1:9" ht="15.75" customHeight="1">
      <c r="A819" s="1"/>
      <c r="C819" s="1"/>
      <c r="F819" s="1"/>
      <c r="I819" s="1"/>
    </row>
    <row r="820" spans="1:9" ht="15.75" customHeight="1">
      <c r="A820" s="1"/>
      <c r="C820" s="1"/>
      <c r="F820" s="1"/>
      <c r="I820" s="1"/>
    </row>
    <row r="821" spans="1:9" ht="15.75" customHeight="1">
      <c r="A821" s="1"/>
      <c r="C821" s="1"/>
      <c r="F821" s="1"/>
      <c r="I821" s="1"/>
    </row>
    <row r="822" spans="1:9" ht="15.75" customHeight="1">
      <c r="A822" s="1"/>
      <c r="C822" s="1"/>
      <c r="F822" s="1"/>
      <c r="I822" s="1"/>
    </row>
    <row r="823" spans="1:9" ht="15.75" customHeight="1">
      <c r="A823" s="1"/>
      <c r="C823" s="1"/>
      <c r="F823" s="1"/>
      <c r="I823" s="1"/>
    </row>
    <row r="824" spans="1:9" ht="15.75" customHeight="1">
      <c r="A824" s="1"/>
      <c r="C824" s="1"/>
      <c r="F824" s="1"/>
      <c r="I824" s="1"/>
    </row>
    <row r="825" spans="1:9" ht="15.75" customHeight="1">
      <c r="A825" s="1"/>
      <c r="C825" s="1"/>
      <c r="F825" s="1"/>
      <c r="I825" s="1"/>
    </row>
    <row r="826" spans="1:9" ht="15.75" customHeight="1">
      <c r="A826" s="1"/>
      <c r="C826" s="1"/>
      <c r="F826" s="1"/>
      <c r="I826" s="1"/>
    </row>
    <row r="827" spans="1:9" ht="15.75" customHeight="1">
      <c r="A827" s="1"/>
      <c r="C827" s="1"/>
      <c r="F827" s="1"/>
      <c r="I827" s="1"/>
    </row>
    <row r="828" spans="1:9" ht="15.75" customHeight="1">
      <c r="A828" s="1"/>
      <c r="C828" s="1"/>
      <c r="F828" s="1"/>
      <c r="I828" s="1"/>
    </row>
    <row r="829" spans="1:9" ht="15.75" customHeight="1">
      <c r="A829" s="1"/>
      <c r="C829" s="1"/>
      <c r="F829" s="1"/>
      <c r="I829" s="1"/>
    </row>
    <row r="830" spans="1:9" ht="15.75" customHeight="1">
      <c r="A830" s="1"/>
      <c r="C830" s="1"/>
      <c r="F830" s="1"/>
      <c r="I830" s="1"/>
    </row>
    <row r="831" spans="1:9" ht="15.75" customHeight="1">
      <c r="A831" s="1"/>
      <c r="C831" s="1"/>
      <c r="F831" s="1"/>
      <c r="I831" s="1"/>
    </row>
    <row r="832" spans="1:9" ht="15.75" customHeight="1">
      <c r="A832" s="1"/>
      <c r="C832" s="1"/>
      <c r="F832" s="1"/>
      <c r="I832" s="1"/>
    </row>
    <row r="833" spans="1:9" ht="15.75" customHeight="1">
      <c r="A833" s="1"/>
      <c r="C833" s="1"/>
      <c r="F833" s="1"/>
      <c r="I833" s="1"/>
    </row>
    <row r="834" spans="1:9" ht="15.75" customHeight="1">
      <c r="A834" s="1"/>
      <c r="C834" s="1"/>
      <c r="F834" s="1"/>
      <c r="I834" s="1"/>
    </row>
    <row r="835" spans="1:9" ht="15.75" customHeight="1">
      <c r="A835" s="1"/>
      <c r="C835" s="1"/>
      <c r="F835" s="1"/>
      <c r="I835" s="1"/>
    </row>
    <row r="836" spans="1:9" ht="15.75" customHeight="1">
      <c r="A836" s="1"/>
      <c r="C836" s="1"/>
      <c r="F836" s="1"/>
      <c r="I836" s="1"/>
    </row>
    <row r="837" spans="1:9" ht="15.75" customHeight="1">
      <c r="A837" s="1"/>
      <c r="C837" s="1"/>
      <c r="F837" s="1"/>
      <c r="I837" s="1"/>
    </row>
    <row r="838" spans="1:9" ht="15.75" customHeight="1">
      <c r="A838" s="1"/>
      <c r="C838" s="1"/>
      <c r="F838" s="1"/>
      <c r="I838" s="1"/>
    </row>
    <row r="839" spans="1:9" ht="15.75" customHeight="1">
      <c r="A839" s="1"/>
      <c r="C839" s="1"/>
      <c r="F839" s="1"/>
      <c r="I839" s="1"/>
    </row>
    <row r="840" spans="1:9" ht="15.75" customHeight="1">
      <c r="A840" s="1"/>
      <c r="C840" s="1"/>
      <c r="F840" s="1"/>
      <c r="I840" s="1"/>
    </row>
    <row r="841" spans="1:9" ht="15.75" customHeight="1">
      <c r="A841" s="1"/>
      <c r="C841" s="1"/>
      <c r="F841" s="1"/>
      <c r="I841" s="1"/>
    </row>
    <row r="842" spans="1:9" ht="15.75" customHeight="1">
      <c r="A842" s="1"/>
      <c r="C842" s="1"/>
      <c r="F842" s="1"/>
      <c r="I842" s="1"/>
    </row>
    <row r="843" spans="1:9" ht="15.75" customHeight="1">
      <c r="A843" s="1"/>
      <c r="C843" s="1"/>
      <c r="F843" s="1"/>
      <c r="I843" s="1"/>
    </row>
    <row r="844" spans="1:9" ht="15.75" customHeight="1">
      <c r="A844" s="1"/>
      <c r="C844" s="1"/>
      <c r="F844" s="1"/>
      <c r="I844" s="1"/>
    </row>
    <row r="845" spans="1:9" ht="15.75" customHeight="1">
      <c r="A845" s="1"/>
      <c r="C845" s="1"/>
      <c r="F845" s="1"/>
      <c r="I845" s="1"/>
    </row>
    <row r="846" spans="1:9" ht="15.75" customHeight="1">
      <c r="A846" s="1"/>
      <c r="C846" s="1"/>
      <c r="F846" s="1"/>
      <c r="I846" s="1"/>
    </row>
    <row r="847" spans="1:9" ht="15.75" customHeight="1">
      <c r="A847" s="1"/>
      <c r="C847" s="1"/>
      <c r="F847" s="1"/>
      <c r="I847" s="1"/>
    </row>
    <row r="848" spans="1:9" ht="15.75" customHeight="1">
      <c r="A848" s="1"/>
      <c r="C848" s="1"/>
      <c r="F848" s="1"/>
      <c r="I848" s="1"/>
    </row>
    <row r="849" spans="1:9" ht="15.75" customHeight="1">
      <c r="A849" s="1"/>
      <c r="C849" s="1"/>
      <c r="F849" s="1"/>
      <c r="I849" s="1"/>
    </row>
    <row r="850" spans="1:9" ht="15.75" customHeight="1">
      <c r="A850" s="1"/>
      <c r="C850" s="1"/>
      <c r="F850" s="1"/>
      <c r="I850" s="1"/>
    </row>
    <row r="851" spans="1:9" ht="15.75" customHeight="1">
      <c r="A851" s="1"/>
      <c r="C851" s="1"/>
      <c r="F851" s="1"/>
      <c r="I851" s="1"/>
    </row>
    <row r="852" spans="1:9" ht="15.75" customHeight="1">
      <c r="A852" s="1"/>
      <c r="C852" s="1"/>
      <c r="F852" s="1"/>
      <c r="I852" s="1"/>
    </row>
    <row r="853" spans="1:9" ht="15.75" customHeight="1">
      <c r="A853" s="1"/>
      <c r="C853" s="1"/>
      <c r="F853" s="1"/>
      <c r="I853" s="1"/>
    </row>
    <row r="854" spans="1:9" ht="15.75" customHeight="1">
      <c r="A854" s="1"/>
      <c r="C854" s="1"/>
      <c r="F854" s="1"/>
      <c r="I854" s="1"/>
    </row>
    <row r="855" spans="1:9" ht="15.75" customHeight="1">
      <c r="A855" s="1"/>
      <c r="C855" s="1"/>
      <c r="F855" s="1"/>
      <c r="I855" s="1"/>
    </row>
    <row r="856" spans="1:9" ht="15.75" customHeight="1">
      <c r="A856" s="1"/>
      <c r="C856" s="1"/>
      <c r="F856" s="1"/>
      <c r="I856" s="1"/>
    </row>
    <row r="857" spans="1:9" ht="15.75" customHeight="1">
      <c r="A857" s="1"/>
      <c r="C857" s="1"/>
      <c r="F857" s="1"/>
      <c r="I857" s="1"/>
    </row>
    <row r="858" spans="1:9" ht="15.75" customHeight="1">
      <c r="A858" s="1"/>
      <c r="C858" s="1"/>
      <c r="F858" s="1"/>
      <c r="I858" s="1"/>
    </row>
    <row r="859" spans="1:9" ht="15.75" customHeight="1">
      <c r="A859" s="1"/>
      <c r="C859" s="1"/>
      <c r="F859" s="1"/>
      <c r="I859" s="1"/>
    </row>
    <row r="860" spans="1:9" ht="15.75" customHeight="1">
      <c r="A860" s="1"/>
      <c r="C860" s="1"/>
      <c r="F860" s="1"/>
      <c r="I860" s="1"/>
    </row>
    <row r="861" spans="1:9" ht="15.75" customHeight="1">
      <c r="A861" s="1"/>
      <c r="C861" s="1"/>
      <c r="F861" s="1"/>
      <c r="I861" s="1"/>
    </row>
    <row r="862" spans="1:9" ht="15.75" customHeight="1">
      <c r="A862" s="1"/>
      <c r="C862" s="1"/>
      <c r="F862" s="1"/>
      <c r="I862" s="1"/>
    </row>
    <row r="863" spans="1:9" ht="15.75" customHeight="1">
      <c r="A863" s="1"/>
      <c r="C863" s="1"/>
      <c r="F863" s="1"/>
      <c r="I863" s="1"/>
    </row>
    <row r="864" spans="1:9" ht="15.75" customHeight="1">
      <c r="A864" s="1"/>
      <c r="C864" s="1"/>
      <c r="F864" s="1"/>
      <c r="I864" s="1"/>
    </row>
    <row r="865" spans="1:9" ht="15.75" customHeight="1">
      <c r="A865" s="1"/>
      <c r="C865" s="1"/>
      <c r="F865" s="1"/>
      <c r="I865" s="1"/>
    </row>
    <row r="866" spans="1:9" ht="15.75" customHeight="1">
      <c r="A866" s="1"/>
      <c r="C866" s="1"/>
      <c r="F866" s="1"/>
      <c r="I866" s="1"/>
    </row>
    <row r="867" spans="1:9" ht="15.75" customHeight="1">
      <c r="A867" s="1"/>
      <c r="C867" s="1"/>
      <c r="F867" s="1"/>
      <c r="I867" s="1"/>
    </row>
    <row r="868" spans="1:9" ht="15.75" customHeight="1">
      <c r="A868" s="1"/>
      <c r="C868" s="1"/>
      <c r="F868" s="1"/>
      <c r="I868" s="1"/>
    </row>
    <row r="869" spans="1:9" ht="15.75" customHeight="1">
      <c r="A869" s="1"/>
      <c r="C869" s="1"/>
      <c r="F869" s="1"/>
      <c r="I869" s="1"/>
    </row>
    <row r="870" spans="1:9" ht="15.75" customHeight="1">
      <c r="A870" s="1"/>
      <c r="C870" s="1"/>
      <c r="F870" s="1"/>
      <c r="I870" s="1"/>
    </row>
    <row r="871" spans="1:9" ht="15.75" customHeight="1">
      <c r="A871" s="1"/>
      <c r="C871" s="1"/>
      <c r="F871" s="1"/>
      <c r="I871" s="1"/>
    </row>
    <row r="872" spans="1:9" ht="15.75" customHeight="1">
      <c r="A872" s="1"/>
      <c r="C872" s="1"/>
      <c r="F872" s="1"/>
      <c r="I872" s="1"/>
    </row>
    <row r="873" spans="1:9" ht="15.75" customHeight="1">
      <c r="A873" s="1"/>
      <c r="C873" s="1"/>
      <c r="F873" s="1"/>
      <c r="I873" s="1"/>
    </row>
    <row r="874" spans="1:9" ht="15.75" customHeight="1">
      <c r="A874" s="1"/>
      <c r="C874" s="1"/>
      <c r="F874" s="1"/>
      <c r="I874" s="1"/>
    </row>
    <row r="875" spans="1:9" ht="15.75" customHeight="1">
      <c r="A875" s="1"/>
      <c r="C875" s="1"/>
      <c r="F875" s="1"/>
      <c r="I875" s="1"/>
    </row>
    <row r="876" spans="1:9" ht="15.75" customHeight="1">
      <c r="A876" s="1"/>
      <c r="C876" s="1"/>
      <c r="F876" s="1"/>
      <c r="I876" s="1"/>
    </row>
    <row r="877" spans="1:9" ht="15.75" customHeight="1">
      <c r="A877" s="1"/>
      <c r="C877" s="1"/>
      <c r="F877" s="1"/>
      <c r="I877" s="1"/>
    </row>
    <row r="878" spans="1:9" ht="15.75" customHeight="1">
      <c r="A878" s="1"/>
      <c r="C878" s="1"/>
      <c r="F878" s="1"/>
      <c r="I878" s="1"/>
    </row>
    <row r="879" spans="1:9" ht="15.75" customHeight="1">
      <c r="A879" s="1"/>
      <c r="C879" s="1"/>
      <c r="F879" s="1"/>
      <c r="I879" s="1"/>
    </row>
    <row r="880" spans="1:9" ht="15.75" customHeight="1">
      <c r="A880" s="1"/>
      <c r="C880" s="1"/>
      <c r="F880" s="1"/>
      <c r="I880" s="1"/>
    </row>
    <row r="881" spans="1:9" ht="15.75" customHeight="1">
      <c r="A881" s="1"/>
      <c r="C881" s="1"/>
      <c r="F881" s="1"/>
      <c r="I881" s="1"/>
    </row>
    <row r="882" spans="1:9" ht="15.75" customHeight="1">
      <c r="A882" s="1"/>
      <c r="C882" s="1"/>
      <c r="F882" s="1"/>
      <c r="I882" s="1"/>
    </row>
    <row r="883" spans="1:9" ht="15.75" customHeight="1">
      <c r="A883" s="1"/>
      <c r="C883" s="1"/>
      <c r="F883" s="1"/>
      <c r="I883" s="1"/>
    </row>
    <row r="884" spans="1:9" ht="15.75" customHeight="1">
      <c r="A884" s="1"/>
      <c r="C884" s="1"/>
      <c r="F884" s="1"/>
      <c r="I884" s="1"/>
    </row>
    <row r="885" spans="1:9" ht="15.75" customHeight="1">
      <c r="A885" s="1"/>
      <c r="C885" s="1"/>
      <c r="F885" s="1"/>
      <c r="I885" s="1"/>
    </row>
    <row r="886" spans="1:9" ht="15.75" customHeight="1">
      <c r="A886" s="1"/>
      <c r="C886" s="1"/>
      <c r="F886" s="1"/>
      <c r="I886" s="1"/>
    </row>
    <row r="887" spans="1:9" ht="15.75" customHeight="1">
      <c r="A887" s="1"/>
      <c r="C887" s="1"/>
      <c r="F887" s="1"/>
      <c r="I887" s="1"/>
    </row>
    <row r="888" spans="1:9" ht="15.75" customHeight="1">
      <c r="A888" s="1"/>
      <c r="C888" s="1"/>
      <c r="F888" s="1"/>
      <c r="I888" s="1"/>
    </row>
    <row r="889" spans="1:9" ht="15.75" customHeight="1">
      <c r="A889" s="1"/>
      <c r="C889" s="1"/>
      <c r="F889" s="1"/>
      <c r="I889" s="1"/>
    </row>
    <row r="890" spans="1:9" ht="15.75" customHeight="1">
      <c r="A890" s="1"/>
      <c r="C890" s="1"/>
      <c r="F890" s="1"/>
      <c r="I890" s="1"/>
    </row>
    <row r="891" spans="1:9" ht="15.75" customHeight="1">
      <c r="A891" s="1"/>
      <c r="C891" s="1"/>
      <c r="F891" s="1"/>
      <c r="I891" s="1"/>
    </row>
    <row r="892" spans="1:9" ht="15.75" customHeight="1">
      <c r="A892" s="1"/>
      <c r="C892" s="1"/>
      <c r="F892" s="1"/>
      <c r="I892" s="1"/>
    </row>
    <row r="893" spans="1:9" ht="15.75" customHeight="1">
      <c r="A893" s="1"/>
      <c r="C893" s="1"/>
      <c r="F893" s="1"/>
      <c r="I893" s="1"/>
    </row>
    <row r="894" spans="1:9" ht="15.75" customHeight="1">
      <c r="A894" s="1"/>
      <c r="C894" s="1"/>
      <c r="F894" s="1"/>
      <c r="I894" s="1"/>
    </row>
    <row r="895" spans="1:9" ht="15.75" customHeight="1">
      <c r="A895" s="1"/>
      <c r="C895" s="1"/>
      <c r="F895" s="1"/>
      <c r="I895" s="1"/>
    </row>
    <row r="896" spans="1:9" ht="15.75" customHeight="1">
      <c r="A896" s="1"/>
      <c r="C896" s="1"/>
      <c r="F896" s="1"/>
      <c r="I896" s="1"/>
    </row>
    <row r="897" spans="1:9" ht="15.75" customHeight="1">
      <c r="A897" s="1"/>
      <c r="C897" s="1"/>
      <c r="F897" s="1"/>
      <c r="I897" s="1"/>
    </row>
    <row r="898" spans="1:9" ht="15.75" customHeight="1">
      <c r="A898" s="1"/>
      <c r="C898" s="1"/>
      <c r="F898" s="1"/>
      <c r="I898" s="1"/>
    </row>
    <row r="899" spans="1:9" ht="15.75" customHeight="1">
      <c r="A899" s="1"/>
      <c r="C899" s="1"/>
      <c r="F899" s="1"/>
      <c r="I899" s="1"/>
    </row>
    <row r="900" spans="1:9" ht="15.75" customHeight="1">
      <c r="A900" s="1"/>
      <c r="C900" s="1"/>
      <c r="F900" s="1"/>
      <c r="I900" s="1"/>
    </row>
    <row r="901" spans="1:9" ht="15.75" customHeight="1">
      <c r="A901" s="1"/>
      <c r="C901" s="1"/>
      <c r="F901" s="1"/>
      <c r="I901" s="1"/>
    </row>
    <row r="902" spans="1:9" ht="15.75" customHeight="1">
      <c r="A902" s="1"/>
      <c r="C902" s="1"/>
      <c r="F902" s="1"/>
      <c r="I902" s="1"/>
    </row>
    <row r="903" spans="1:9" ht="15.75" customHeight="1">
      <c r="A903" s="1"/>
      <c r="C903" s="1"/>
      <c r="F903" s="1"/>
      <c r="I903" s="1"/>
    </row>
    <row r="904" spans="1:9" ht="15.75" customHeight="1">
      <c r="A904" s="1"/>
      <c r="C904" s="1"/>
      <c r="F904" s="1"/>
      <c r="I904" s="1"/>
    </row>
    <row r="905" spans="1:9" ht="15.75" customHeight="1">
      <c r="A905" s="1"/>
      <c r="C905" s="1"/>
      <c r="F905" s="1"/>
      <c r="I905" s="1"/>
    </row>
    <row r="906" spans="1:9" ht="15.75" customHeight="1">
      <c r="A906" s="1"/>
      <c r="C906" s="1"/>
      <c r="F906" s="1"/>
      <c r="I906" s="1"/>
    </row>
    <row r="907" spans="1:9" ht="15.75" customHeight="1">
      <c r="A907" s="1"/>
      <c r="C907" s="1"/>
      <c r="F907" s="1"/>
      <c r="I907" s="1"/>
    </row>
    <row r="908" spans="1:9" ht="15.75" customHeight="1">
      <c r="A908" s="1"/>
      <c r="C908" s="1"/>
      <c r="F908" s="1"/>
      <c r="I908" s="1"/>
    </row>
    <row r="909" spans="1:9" ht="15.75" customHeight="1">
      <c r="A909" s="1"/>
      <c r="C909" s="1"/>
      <c r="F909" s="1"/>
      <c r="I909" s="1"/>
    </row>
    <row r="910" spans="1:9" ht="15.75" customHeight="1">
      <c r="A910" s="1"/>
      <c r="C910" s="1"/>
      <c r="F910" s="1"/>
      <c r="I910" s="1"/>
    </row>
    <row r="911" spans="1:9" ht="15.75" customHeight="1">
      <c r="A911" s="1"/>
      <c r="C911" s="1"/>
      <c r="F911" s="1"/>
      <c r="I911" s="1"/>
    </row>
    <row r="912" spans="1:9" ht="15.75" customHeight="1">
      <c r="A912" s="1"/>
      <c r="C912" s="1"/>
      <c r="F912" s="1"/>
      <c r="I912" s="1"/>
    </row>
    <row r="913" spans="1:9" ht="15.75" customHeight="1">
      <c r="A913" s="1"/>
      <c r="C913" s="1"/>
      <c r="F913" s="1"/>
      <c r="I913" s="1"/>
    </row>
    <row r="914" spans="1:9" ht="15.75" customHeight="1">
      <c r="A914" s="1"/>
      <c r="C914" s="1"/>
      <c r="F914" s="1"/>
      <c r="I914" s="1"/>
    </row>
    <row r="915" spans="1:9" ht="15.75" customHeight="1">
      <c r="A915" s="1"/>
      <c r="C915" s="1"/>
      <c r="F915" s="1"/>
      <c r="I915" s="1"/>
    </row>
    <row r="916" spans="1:9" ht="15.75" customHeight="1">
      <c r="A916" s="1"/>
      <c r="C916" s="1"/>
      <c r="F916" s="1"/>
      <c r="I916" s="1"/>
    </row>
    <row r="917" spans="1:9" ht="15.75" customHeight="1">
      <c r="A917" s="1"/>
      <c r="C917" s="1"/>
      <c r="F917" s="1"/>
      <c r="I917" s="1"/>
    </row>
    <row r="918" spans="1:9" ht="15.75" customHeight="1">
      <c r="A918" s="1"/>
      <c r="C918" s="1"/>
      <c r="F918" s="1"/>
      <c r="I918" s="1"/>
    </row>
    <row r="919" spans="1:9" ht="15.75" customHeight="1">
      <c r="A919" s="1"/>
      <c r="C919" s="1"/>
      <c r="F919" s="1"/>
      <c r="I919" s="1"/>
    </row>
    <row r="920" spans="1:9" ht="15.75" customHeight="1">
      <c r="A920" s="1"/>
      <c r="C920" s="1"/>
      <c r="F920" s="1"/>
      <c r="I920" s="1"/>
    </row>
    <row r="921" spans="1:9" ht="15.75" customHeight="1">
      <c r="A921" s="1"/>
      <c r="C921" s="1"/>
      <c r="F921" s="1"/>
      <c r="I921" s="1"/>
    </row>
    <row r="922" spans="1:9" ht="15.75" customHeight="1">
      <c r="A922" s="1"/>
      <c r="C922" s="1"/>
      <c r="F922" s="1"/>
      <c r="I922" s="1"/>
    </row>
    <row r="923" spans="1:9" ht="15.75" customHeight="1">
      <c r="A923" s="1"/>
      <c r="C923" s="1"/>
      <c r="F923" s="1"/>
      <c r="I923" s="1"/>
    </row>
    <row r="924" spans="1:9" ht="15.75" customHeight="1">
      <c r="A924" s="1"/>
      <c r="C924" s="1"/>
      <c r="F924" s="1"/>
      <c r="I924" s="1"/>
    </row>
    <row r="925" spans="1:9" ht="15.75" customHeight="1">
      <c r="A925" s="1"/>
      <c r="C925" s="1"/>
      <c r="F925" s="1"/>
      <c r="I925" s="1"/>
    </row>
    <row r="926" spans="1:9" ht="15.75" customHeight="1">
      <c r="A926" s="1"/>
      <c r="C926" s="1"/>
      <c r="F926" s="1"/>
      <c r="I926" s="1"/>
    </row>
    <row r="927" spans="1:9" ht="15.75" customHeight="1">
      <c r="A927" s="1"/>
      <c r="C927" s="1"/>
      <c r="F927" s="1"/>
      <c r="I927" s="1"/>
    </row>
    <row r="928" spans="1:9" ht="15.75" customHeight="1">
      <c r="A928" s="1"/>
      <c r="C928" s="1"/>
      <c r="F928" s="1"/>
      <c r="I928" s="1"/>
    </row>
    <row r="929" spans="1:9" ht="15.75" customHeight="1">
      <c r="A929" s="1"/>
      <c r="C929" s="1"/>
      <c r="F929" s="1"/>
      <c r="I929" s="1"/>
    </row>
    <row r="930" spans="1:9" ht="15.75" customHeight="1">
      <c r="A930" s="1"/>
      <c r="C930" s="1"/>
      <c r="F930" s="1"/>
      <c r="I930" s="1"/>
    </row>
    <row r="931" spans="1:9" ht="15.75" customHeight="1">
      <c r="A931" s="1"/>
      <c r="C931" s="1"/>
      <c r="F931" s="1"/>
      <c r="I931" s="1"/>
    </row>
    <row r="932" spans="1:9" ht="15.75" customHeight="1">
      <c r="A932" s="1"/>
      <c r="C932" s="1"/>
      <c r="F932" s="1"/>
      <c r="I932" s="1"/>
    </row>
    <row r="933" spans="1:9" ht="15.75" customHeight="1">
      <c r="A933" s="1"/>
      <c r="C933" s="1"/>
      <c r="F933" s="1"/>
      <c r="I933" s="1"/>
    </row>
    <row r="934" spans="1:9" ht="15.75" customHeight="1">
      <c r="A934" s="1"/>
      <c r="C934" s="1"/>
      <c r="F934" s="1"/>
      <c r="I934" s="1"/>
    </row>
    <row r="935" spans="1:9" ht="15.75" customHeight="1">
      <c r="A935" s="1"/>
      <c r="C935" s="1"/>
      <c r="F935" s="1"/>
      <c r="I935" s="1"/>
    </row>
    <row r="936" spans="1:9" ht="15.75" customHeight="1">
      <c r="A936" s="1"/>
      <c r="C936" s="1"/>
      <c r="F936" s="1"/>
      <c r="I936" s="1"/>
    </row>
    <row r="937" spans="1:9" ht="15.75" customHeight="1">
      <c r="A937" s="1"/>
      <c r="C937" s="1"/>
      <c r="F937" s="1"/>
      <c r="I937" s="1"/>
    </row>
    <row r="938" spans="1:9" ht="15.75" customHeight="1">
      <c r="A938" s="1"/>
      <c r="C938" s="1"/>
      <c r="F938" s="1"/>
      <c r="I938" s="1"/>
    </row>
    <row r="939" spans="1:9" ht="15.75" customHeight="1">
      <c r="A939" s="1"/>
      <c r="C939" s="1"/>
      <c r="F939" s="1"/>
      <c r="I939" s="1"/>
    </row>
    <row r="940" spans="1:9" ht="15.75" customHeight="1">
      <c r="A940" s="1"/>
      <c r="C940" s="1"/>
      <c r="F940" s="1"/>
      <c r="I940" s="1"/>
    </row>
    <row r="941" spans="1:9" ht="15.75" customHeight="1">
      <c r="A941" s="1"/>
      <c r="C941" s="1"/>
      <c r="F941" s="1"/>
      <c r="I941" s="1"/>
    </row>
    <row r="942" spans="1:9" ht="15.75" customHeight="1">
      <c r="A942" s="1"/>
      <c r="C942" s="1"/>
      <c r="F942" s="1"/>
      <c r="I942" s="1"/>
    </row>
    <row r="943" spans="1:9" ht="15.75" customHeight="1">
      <c r="A943" s="1"/>
      <c r="C943" s="1"/>
      <c r="F943" s="1"/>
      <c r="I943" s="1"/>
    </row>
    <row r="944" spans="1:9" ht="15.75" customHeight="1">
      <c r="A944" s="1"/>
      <c r="C944" s="1"/>
      <c r="F944" s="1"/>
      <c r="I944" s="1"/>
    </row>
    <row r="945" spans="1:9" ht="15.75" customHeight="1">
      <c r="A945" s="1"/>
      <c r="C945" s="1"/>
      <c r="F945" s="1"/>
      <c r="I945" s="1"/>
    </row>
    <row r="946" spans="1:9" ht="15.75" customHeight="1">
      <c r="A946" s="1"/>
      <c r="C946" s="1"/>
      <c r="F946" s="1"/>
      <c r="I946" s="1"/>
    </row>
    <row r="947" spans="1:9" ht="15.75" customHeight="1">
      <c r="A947" s="1"/>
      <c r="C947" s="1"/>
      <c r="F947" s="1"/>
      <c r="I947" s="1"/>
    </row>
    <row r="948" spans="1:9" ht="15.75" customHeight="1">
      <c r="A948" s="1"/>
      <c r="C948" s="1"/>
      <c r="F948" s="1"/>
      <c r="I948" s="1"/>
    </row>
    <row r="949" spans="1:9" ht="15.75" customHeight="1">
      <c r="A949" s="1"/>
      <c r="C949" s="1"/>
      <c r="F949" s="1"/>
      <c r="I949" s="1"/>
    </row>
    <row r="950" spans="1:9" ht="15.75" customHeight="1">
      <c r="A950" s="1"/>
      <c r="C950" s="1"/>
      <c r="F950" s="1"/>
      <c r="I950" s="1"/>
    </row>
    <row r="951" spans="1:9" ht="15.75" customHeight="1">
      <c r="A951" s="1"/>
      <c r="C951" s="1"/>
      <c r="F951" s="1"/>
      <c r="I951" s="1"/>
    </row>
    <row r="952" spans="1:9" ht="15.75" customHeight="1">
      <c r="A952" s="1"/>
      <c r="C952" s="1"/>
      <c r="F952" s="1"/>
      <c r="I952" s="1"/>
    </row>
    <row r="953" spans="1:9" ht="15.75" customHeight="1">
      <c r="A953" s="1"/>
      <c r="C953" s="1"/>
      <c r="F953" s="1"/>
      <c r="I953" s="1"/>
    </row>
    <row r="954" spans="1:9" ht="15.75" customHeight="1">
      <c r="A954" s="1"/>
      <c r="C954" s="1"/>
      <c r="F954" s="1"/>
      <c r="I954" s="1"/>
    </row>
    <row r="955" spans="1:9" ht="15.75" customHeight="1">
      <c r="A955" s="1"/>
      <c r="C955" s="1"/>
      <c r="F955" s="1"/>
      <c r="I955" s="1"/>
    </row>
    <row r="956" spans="1:9" ht="15.75" customHeight="1">
      <c r="A956" s="1"/>
      <c r="C956" s="1"/>
      <c r="F956" s="1"/>
      <c r="I956" s="1"/>
    </row>
    <row r="957" spans="1:9" ht="15.75" customHeight="1">
      <c r="A957" s="1"/>
      <c r="C957" s="1"/>
      <c r="F957" s="1"/>
      <c r="I957" s="1"/>
    </row>
    <row r="958" spans="1:9" ht="15.75" customHeight="1">
      <c r="A958" s="1"/>
      <c r="C958" s="1"/>
      <c r="F958" s="1"/>
      <c r="I958" s="1"/>
    </row>
    <row r="959" spans="1:9" ht="15.75" customHeight="1">
      <c r="A959" s="1"/>
      <c r="C959" s="1"/>
      <c r="F959" s="1"/>
      <c r="I959" s="1"/>
    </row>
    <row r="960" spans="1:9" ht="15.75" customHeight="1">
      <c r="A960" s="1"/>
      <c r="C960" s="1"/>
      <c r="F960" s="1"/>
      <c r="I960" s="1"/>
    </row>
    <row r="961" spans="1:9" ht="15.75" customHeight="1">
      <c r="A961" s="1"/>
      <c r="C961" s="1"/>
      <c r="F961" s="1"/>
      <c r="I961" s="1"/>
    </row>
    <row r="962" spans="1:9" ht="15.75" customHeight="1">
      <c r="A962" s="1"/>
      <c r="C962" s="1"/>
      <c r="F962" s="1"/>
      <c r="I962" s="1"/>
    </row>
    <row r="963" spans="1:9" ht="15.75" customHeight="1">
      <c r="A963" s="1"/>
      <c r="C963" s="1"/>
      <c r="F963" s="1"/>
      <c r="I963" s="1"/>
    </row>
    <row r="964" spans="1:9" ht="15.75" customHeight="1">
      <c r="A964" s="1"/>
      <c r="C964" s="1"/>
      <c r="F964" s="1"/>
      <c r="I964" s="1"/>
    </row>
    <row r="965" spans="1:9" ht="15.75" customHeight="1">
      <c r="A965" s="1"/>
      <c r="C965" s="1"/>
      <c r="F965" s="1"/>
      <c r="I965" s="1"/>
    </row>
    <row r="966" spans="1:9" ht="15.75" customHeight="1">
      <c r="A966" s="1"/>
      <c r="C966" s="1"/>
      <c r="F966" s="1"/>
      <c r="I966" s="1"/>
    </row>
    <row r="967" spans="1:9" ht="15.75" customHeight="1">
      <c r="A967" s="1"/>
      <c r="C967" s="1"/>
      <c r="F967" s="1"/>
      <c r="I967" s="1"/>
    </row>
    <row r="968" spans="1:9" ht="15.75" customHeight="1">
      <c r="A968" s="1"/>
      <c r="C968" s="1"/>
      <c r="F968" s="1"/>
      <c r="I968" s="1"/>
    </row>
    <row r="969" spans="1:9" ht="15.75" customHeight="1">
      <c r="A969" s="1"/>
      <c r="C969" s="1"/>
      <c r="F969" s="1"/>
      <c r="I969" s="1"/>
    </row>
    <row r="970" spans="1:9" ht="15.75" customHeight="1">
      <c r="A970" s="1"/>
      <c r="C970" s="1"/>
      <c r="F970" s="1"/>
      <c r="I970" s="1"/>
    </row>
    <row r="971" spans="1:9" ht="15.75" customHeight="1">
      <c r="A971" s="1"/>
      <c r="C971" s="1"/>
      <c r="F971" s="1"/>
      <c r="I971" s="1"/>
    </row>
    <row r="972" spans="1:9" ht="15.75" customHeight="1">
      <c r="A972" s="1"/>
      <c r="C972" s="1"/>
      <c r="F972" s="1"/>
      <c r="I972" s="1"/>
    </row>
    <row r="973" spans="1:9" ht="15.75" customHeight="1">
      <c r="A973" s="1"/>
      <c r="C973" s="1"/>
      <c r="F973" s="1"/>
      <c r="I973" s="1"/>
    </row>
    <row r="974" spans="1:9" ht="15.75" customHeight="1">
      <c r="A974" s="1"/>
      <c r="C974" s="1"/>
      <c r="F974" s="1"/>
      <c r="I974" s="1"/>
    </row>
    <row r="975" spans="1:9" ht="15.75" customHeight="1">
      <c r="A975" s="1"/>
      <c r="C975" s="1"/>
      <c r="F975" s="1"/>
      <c r="I975" s="1"/>
    </row>
    <row r="976" spans="1:9" ht="15.75" customHeight="1">
      <c r="A976" s="1"/>
      <c r="C976" s="1"/>
      <c r="F976" s="1"/>
      <c r="I976" s="1"/>
    </row>
    <row r="977" spans="1:9" ht="15.75" customHeight="1">
      <c r="A977" s="1"/>
      <c r="C977" s="1"/>
      <c r="F977" s="1"/>
      <c r="I977" s="1"/>
    </row>
    <row r="978" spans="1:9" ht="15.75" customHeight="1">
      <c r="A978" s="1"/>
      <c r="C978" s="1"/>
      <c r="F978" s="1"/>
      <c r="I978" s="1"/>
    </row>
    <row r="979" spans="1:9" ht="15.75" customHeight="1">
      <c r="A979" s="1"/>
      <c r="C979" s="1"/>
      <c r="F979" s="1"/>
      <c r="I979" s="1"/>
    </row>
    <row r="980" spans="1:9" ht="15.75" customHeight="1">
      <c r="A980" s="1"/>
      <c r="C980" s="1"/>
      <c r="F980" s="1"/>
      <c r="I980" s="1"/>
    </row>
    <row r="981" spans="1:9" ht="15.75" customHeight="1">
      <c r="A981" s="1"/>
      <c r="C981" s="1"/>
      <c r="F981" s="1"/>
      <c r="I981" s="1"/>
    </row>
    <row r="982" spans="1:9" ht="15.75" customHeight="1">
      <c r="A982" s="1"/>
      <c r="C982" s="1"/>
      <c r="F982" s="1"/>
      <c r="I982" s="1"/>
    </row>
    <row r="983" spans="1:9" ht="15.75" customHeight="1">
      <c r="A983" s="1"/>
      <c r="C983" s="1"/>
      <c r="F983" s="1"/>
      <c r="I983" s="1"/>
    </row>
    <row r="984" spans="1:9" ht="15.75" customHeight="1">
      <c r="A984" s="1"/>
      <c r="C984" s="1"/>
      <c r="F984" s="1"/>
      <c r="I984" s="1"/>
    </row>
    <row r="985" spans="1:9" ht="15.75" customHeight="1">
      <c r="A985" s="1"/>
      <c r="C985" s="1"/>
      <c r="F985" s="1"/>
      <c r="I985" s="1"/>
    </row>
    <row r="986" spans="1:9" ht="15.75" customHeight="1">
      <c r="A986" s="1"/>
      <c r="C986" s="1"/>
      <c r="F986" s="1"/>
      <c r="I986" s="1"/>
    </row>
    <row r="987" spans="1:9" ht="15.75" customHeight="1">
      <c r="A987" s="1"/>
      <c r="C987" s="1"/>
      <c r="F987" s="1"/>
      <c r="I987" s="1"/>
    </row>
    <row r="988" spans="1:9" ht="15.75" customHeight="1">
      <c r="A988" s="1"/>
      <c r="C988" s="1"/>
      <c r="F988" s="1"/>
      <c r="I988" s="1"/>
    </row>
    <row r="989" spans="1:9" ht="15.75" customHeight="1">
      <c r="A989" s="1"/>
      <c r="C989" s="1"/>
      <c r="F989" s="1"/>
      <c r="I989" s="1"/>
    </row>
    <row r="990" spans="1:9" ht="15.75" customHeight="1">
      <c r="A990" s="1"/>
      <c r="C990" s="1"/>
      <c r="F990" s="1"/>
      <c r="I990" s="1"/>
    </row>
    <row r="991" spans="1:9" ht="15.75" customHeight="1">
      <c r="A991" s="1"/>
      <c r="C991" s="1"/>
      <c r="F991" s="1"/>
      <c r="I991" s="1"/>
    </row>
    <row r="992" spans="1:9" ht="15.75" customHeight="1">
      <c r="A992" s="1"/>
      <c r="C992" s="1"/>
      <c r="F992" s="1"/>
      <c r="I992" s="1"/>
    </row>
    <row r="993" spans="1:9" ht="15.75" customHeight="1">
      <c r="A993" s="1"/>
      <c r="C993" s="1"/>
      <c r="F993" s="1"/>
      <c r="I993" s="1"/>
    </row>
    <row r="994" spans="1:9" ht="15.75" customHeight="1">
      <c r="A994" s="1"/>
      <c r="C994" s="1"/>
      <c r="F994" s="1"/>
      <c r="I994" s="1"/>
    </row>
    <row r="995" spans="1:9" ht="15.75" customHeight="1">
      <c r="A995" s="1"/>
      <c r="C995" s="1"/>
      <c r="F995" s="1"/>
      <c r="I995" s="1"/>
    </row>
    <row r="996" spans="1:9" ht="15.75" customHeight="1">
      <c r="A996" s="1"/>
      <c r="C996" s="1"/>
      <c r="F996" s="1"/>
      <c r="I996" s="1"/>
    </row>
    <row r="997" spans="1:9" ht="15.75" customHeight="1">
      <c r="A997" s="1"/>
      <c r="C997" s="1"/>
      <c r="F997" s="1"/>
      <c r="I997" s="1"/>
    </row>
    <row r="998" spans="1:9" ht="15.75" customHeight="1">
      <c r="A998" s="1"/>
      <c r="C998" s="1"/>
      <c r="F998" s="1"/>
      <c r="I998" s="1"/>
    </row>
    <row r="999" spans="1:9" ht="15.75" customHeight="1">
      <c r="A999" s="1"/>
      <c r="C999" s="1"/>
      <c r="F999" s="1"/>
      <c r="I999" s="1"/>
    </row>
    <row r="1000" spans="1:9" ht="15.75" customHeight="1">
      <c r="A1000" s="1"/>
      <c r="C1000" s="1"/>
      <c r="F1000" s="1"/>
      <c r="I1000" s="1"/>
    </row>
  </sheetData>
  <sheetProtection algorithmName="SHA-512" hashValue="CjMz612GU+Bvnjj+P9d1CX8hhMdlSQIqorlBi4k76TGtwpe01o60QGlnAFDhamOkovHq8TXdw1SrWkT7QZ67Ww==" saltValue="yGt1NfG8Ba+VIqcvG39+6g==" spinCount="100000" sheet="1" objects="1" scenarios="1" selectLockedCells="1"/>
  <mergeCells count="13">
    <mergeCell ref="J106:K106"/>
    <mergeCell ref="B3:D3"/>
    <mergeCell ref="B6:K6"/>
    <mergeCell ref="D15:G15"/>
    <mergeCell ref="D17:G17"/>
    <mergeCell ref="D26:H26"/>
    <mergeCell ref="B28:D29"/>
    <mergeCell ref="B46:D47"/>
    <mergeCell ref="B49:D50"/>
    <mergeCell ref="B79:D79"/>
    <mergeCell ref="G79:H79"/>
    <mergeCell ref="B84:D84"/>
    <mergeCell ref="J101:K101"/>
  </mergeCells>
  <conditionalFormatting sqref="D21">
    <cfRule type="expression" dxfId="102" priority="1">
      <formula>$D$19&lt;&gt;"VO - výzkumná organizace"</formula>
    </cfRule>
  </conditionalFormatting>
  <conditionalFormatting sqref="E21">
    <cfRule type="containsText" dxfId="101" priority="2" operator="containsText" text="nevyplněno">
      <formula>NOT(ISERROR(SEARCH(("nevyplněno"),(E21))))</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0" priority="3">
      <formula>$D$19="VO - výzkumná organizace"</formula>
    </cfRule>
  </conditionalFormatting>
  <conditionalFormatting sqref="J79">
    <cfRule type="containsText" dxfId="99" priority="4" operator="containsText" text="relevantní">
      <formula>NOT(ISERROR(SEARCH(("relevantní"),(J79))))</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8" priority="5">
      <formula>$D$21="ostatní VO - výzkumná organizace mimo VVI, VVS a AV ČR"</formula>
    </cfRule>
  </conditionalFormatting>
  <dataValidations count="6">
    <dataValidation type="list" allowBlank="1" showInputMessage="1" showErrorMessage="1" prompt="Neplatná hodnota - Vyberte prosím některou z možností rozevíracího seznamu." sqref="D17" xr:uid="{00000000-0002-0000-0200-000000000000}">
      <formula1>pravni_forma</formula1>
    </dataValidation>
    <dataValidation type="custom" allowBlank="1" showInputMessage="1" showErrorMessage="1" prompt="Zadejte osmimístné IČ." sqref="D87 G87 J87 D94 G94 J94" xr:uid="{00000000-0002-0000-0200-000002000000}">
      <formula1>EQ(LEN(D87),(8))</formula1>
    </dataValidation>
    <dataValidation type="decimal" allowBlank="1" showInputMessage="1" showErrorMessage="1" prompt="Neplatná hodnota - Výše procentuálního podílu se musí pohybovat v rozmezí od 0 do 100 %. U desetinných čísel používejte oddělení čárkou (např. 50,5)._x000a_" sqref="D89 G89 J89 D96 G96 J96" xr:uid="{00000000-0002-0000-0200-000003000000}">
      <formula1>0</formula1>
      <formula2>1</formula2>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xr:uid="{00000000-0002-0000-0200-000004000000}">
      <formula1>0</formula1>
      <formula2>1</formula2>
    </dataValidation>
    <dataValidation type="custom" allowBlank="1" showInputMessage="1" showErrorMessage="1" prompt="Vložte text o maximální délce 1000 znaků." sqref="G79" xr:uid="{00000000-0002-0000-0200-000006000000}">
      <formula1>LTE(LEN(G79),(1000))</formula1>
    </dataValidation>
    <dataValidation type="custom" allowBlank="1" showInputMessage="1" showErrorMessage="1" prompt="Vložte IČ Vaší organizace o délce 8 čísel." sqref="D11" xr:uid="{00000000-0002-0000-0200-000007000000}">
      <formula1>AND(GTE(LEN(D11),MIN((4),(8))),LTE(LEN(D11),MAX((4),(8))))</formula1>
    </dataValidation>
  </dataValidations>
  <hyperlinks>
    <hyperlink ref="E19" r:id="rId1" xr:uid="{00000000-0004-0000-0200-000000000000}"/>
  </hyperlinks>
  <pageMargins left="0.7" right="0.7" top="0.78740157499999996" bottom="0.78740157499999996" header="0" footer="0"/>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xr:uid="{00000000-0002-0000-0200-000001000000}">
          <x14:formula1>
            <xm:f>číselníky!$K$3:$K$6</xm:f>
          </x14:formula1>
          <xm:sqref>E19:F19</xm:sqref>
        </x14:dataValidation>
        <x14:dataValidation type="list" allowBlank="1" showInputMessage="1" showErrorMessage="1" prompt="Definice malého, středního a velkého podniku se řídí dle Přílohy 1 Nařízení Evropské komise (viz odkaz vpravo)." xr:uid="{00000000-0002-0000-0200-000005000000}">
          <x14:formula1>
            <xm:f>číselníky!$K$2:$K$6</xm:f>
          </x14:formula1>
          <xm:sqref>D19</xm:sqref>
        </x14:dataValidation>
        <x14:dataValidation type="list" allowBlank="1" xr:uid="{00000000-0002-0000-0200-000008000000}">
          <x14:formula1>
            <xm:f>číselníky!$L$3:$L$6</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F8F8F8"/>
    <outlinePr summaryBelow="0" summaryRight="0"/>
  </sheetPr>
  <dimension ref="A1:Z1000"/>
  <sheetViews>
    <sheetView showGridLines="0" workbookViewId="0">
      <selection activeCell="D11" sqref="D11"/>
    </sheetView>
  </sheetViews>
  <sheetFormatPr defaultColWidth="14.42578125" defaultRowHeight="15" customHeight="1"/>
  <cols>
    <col min="1" max="1" width="5.5703125" customWidth="1"/>
    <col min="2" max="2" width="50.7109375" customWidth="1"/>
    <col min="3" max="3" width="2.85546875" customWidth="1"/>
    <col min="4" max="4" width="40.85546875" customWidth="1"/>
    <col min="5" max="5" width="24.28515625" customWidth="1"/>
    <col min="6" max="6" width="3" customWidth="1"/>
    <col min="7" max="7" width="41.42578125" customWidth="1"/>
    <col min="8" max="8" width="24.42578125" customWidth="1"/>
    <col min="9" max="9" width="3" customWidth="1"/>
    <col min="10" max="10" width="43" customWidth="1"/>
    <col min="11" max="11" width="8.7109375" customWidth="1"/>
    <col min="12" max="12" width="28.7109375" customWidth="1"/>
    <col min="13" max="13" width="43" customWidth="1"/>
    <col min="14" max="15" width="28.7109375" customWidth="1"/>
    <col min="16" max="16" width="43" customWidth="1"/>
    <col min="17" max="17" width="28.7109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36" t="s">
        <v>104</v>
      </c>
      <c r="C3" s="402"/>
      <c r="D3" s="402"/>
      <c r="E3" s="402"/>
      <c r="F3" s="402"/>
      <c r="G3" s="403"/>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jeden český uchazeč",IF('Identifikační údaje'!D25&lt;2,"Vzhledem k tomu, že dle Vámi zadaných informací se projektu účastní jen jeden český uchazeč, není potřeba vyplňovat.",""))</f>
        <v>Vzhledem k tomu, že dle Vámi zadaných informací se projektu účastní jen jeden český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8" t="str">
        <f>IF('Identifikační údaje'!D25=1,"","Další účastník č. 1")</f>
        <v>Další účastník č. 1</v>
      </c>
      <c r="C6" s="409"/>
      <c r="D6" s="409"/>
      <c r="E6" s="409"/>
      <c r="F6" s="409"/>
      <c r="G6" s="409"/>
      <c r="H6" s="409"/>
      <c r="I6" s="409"/>
      <c r="J6" s="409"/>
      <c r="K6" s="437"/>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60</v>
      </c>
      <c r="C9" s="14"/>
      <c r="D9" s="9" t="s">
        <v>105</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62</v>
      </c>
      <c r="C11" s="14"/>
      <c r="D11" s="356"/>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63</v>
      </c>
      <c r="C13" s="14"/>
      <c r="D13" s="354"/>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64</v>
      </c>
      <c r="C15" s="14"/>
      <c r="D15" s="469"/>
      <c r="E15" s="435"/>
      <c r="F15" s="435"/>
      <c r="G15" s="426"/>
      <c r="H15" s="9"/>
      <c r="I15" s="29"/>
      <c r="J15" s="9"/>
      <c r="K15" s="29"/>
      <c r="L15" s="75"/>
      <c r="M15" s="1"/>
      <c r="N15" s="1"/>
      <c r="O15" s="1"/>
      <c r="P15" s="1"/>
      <c r="Q15" s="1"/>
      <c r="R15" s="1"/>
      <c r="S15" s="1"/>
      <c r="T15" s="1"/>
      <c r="U15" s="1"/>
      <c r="V15" s="1"/>
      <c r="W15" s="1"/>
      <c r="X15" s="1"/>
      <c r="Y15" s="1"/>
      <c r="Z15" s="1"/>
    </row>
    <row r="16" spans="1:26" ht="15.75" customHeight="1">
      <c r="A16" s="1"/>
      <c r="B16" s="366"/>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65</v>
      </c>
      <c r="C17" s="14"/>
      <c r="D17" s="469" t="s">
        <v>23</v>
      </c>
      <c r="E17" s="435"/>
      <c r="F17" s="435"/>
      <c r="G17" s="426"/>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66</v>
      </c>
      <c r="C19" s="14"/>
      <c r="D19" s="354" t="s">
        <v>23</v>
      </c>
      <c r="E19" s="82" t="s">
        <v>106</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68</v>
      </c>
      <c r="C21" s="14"/>
      <c r="D21" s="367"/>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69</v>
      </c>
      <c r="C23" s="14"/>
      <c r="D23" s="9" t="s">
        <v>70</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75" customHeight="1">
      <c r="A25" s="1"/>
      <c r="B25" s="87"/>
      <c r="C25" s="87"/>
      <c r="D25" s="101"/>
      <c r="E25" s="89"/>
      <c r="F25" s="89"/>
      <c r="G25" s="101"/>
      <c r="H25" s="89"/>
      <c r="I25" s="89"/>
      <c r="J25" s="101"/>
      <c r="K25" s="89"/>
      <c r="L25" s="1"/>
      <c r="M25" s="1"/>
      <c r="N25" s="1"/>
      <c r="O25" s="1"/>
      <c r="P25" s="1"/>
      <c r="Q25" s="1"/>
      <c r="R25" s="1"/>
      <c r="S25" s="1"/>
      <c r="T25" s="1"/>
      <c r="U25" s="1"/>
      <c r="V25" s="1"/>
      <c r="W25" s="1"/>
      <c r="X25" s="1"/>
      <c r="Y25" s="1"/>
      <c r="Z25" s="1"/>
    </row>
    <row r="26" spans="1:26" ht="15.75" customHeight="1">
      <c r="A26" s="1"/>
      <c r="B26" s="41" t="s">
        <v>71</v>
      </c>
      <c r="C26" s="85"/>
      <c r="D26" s="470"/>
      <c r="E26" s="471"/>
      <c r="F26" s="471"/>
      <c r="G26" s="471"/>
      <c r="H26" s="472"/>
      <c r="I26" s="75"/>
      <c r="J26" s="86"/>
      <c r="K26" s="75"/>
      <c r="L26" s="1"/>
      <c r="M26" s="1"/>
      <c r="N26" s="1"/>
      <c r="O26" s="1"/>
      <c r="P26" s="1"/>
      <c r="Q26" s="1"/>
      <c r="R26" s="1"/>
      <c r="S26" s="1"/>
      <c r="T26" s="1"/>
      <c r="U26" s="1"/>
      <c r="V26" s="1"/>
      <c r="W26" s="1"/>
      <c r="X26" s="1"/>
      <c r="Y26" s="1"/>
      <c r="Z26" s="1"/>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53" t="s">
        <v>107</v>
      </c>
      <c r="C28" s="419"/>
      <c r="D28" s="414"/>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15"/>
      <c r="C29" s="420"/>
      <c r="D29" s="416"/>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108</v>
      </c>
      <c r="C30" s="14"/>
      <c r="D30" s="354"/>
      <c r="E30" s="14" t="s">
        <v>109</v>
      </c>
      <c r="F30" s="14"/>
      <c r="G30" s="354"/>
      <c r="H30" s="14" t="s">
        <v>110</v>
      </c>
      <c r="I30" s="14"/>
      <c r="J30" s="354"/>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76</v>
      </c>
      <c r="C32" s="14"/>
      <c r="D32" s="354"/>
      <c r="E32" s="14" t="s">
        <v>76</v>
      </c>
      <c r="F32" s="14"/>
      <c r="G32" s="354"/>
      <c r="H32" s="14" t="s">
        <v>76</v>
      </c>
      <c r="I32" s="14"/>
      <c r="J32" s="354"/>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77</v>
      </c>
      <c r="C34" s="14"/>
      <c r="D34" s="354"/>
      <c r="E34" s="14" t="s">
        <v>77</v>
      </c>
      <c r="F34" s="14"/>
      <c r="G34" s="354"/>
      <c r="H34" s="14" t="s">
        <v>77</v>
      </c>
      <c r="I34" s="14"/>
      <c r="J34" s="354"/>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111</v>
      </c>
      <c r="C37" s="14"/>
      <c r="D37" s="354"/>
      <c r="E37" s="14" t="s">
        <v>112</v>
      </c>
      <c r="F37" s="14"/>
      <c r="G37" s="354"/>
      <c r="H37" s="14" t="s">
        <v>113</v>
      </c>
      <c r="I37" s="14"/>
      <c r="J37" s="354"/>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76</v>
      </c>
      <c r="C39" s="14"/>
      <c r="D39" s="354"/>
      <c r="E39" s="14" t="s">
        <v>76</v>
      </c>
      <c r="F39" s="14"/>
      <c r="G39" s="354"/>
      <c r="H39" s="14" t="s">
        <v>76</v>
      </c>
      <c r="I39" s="14"/>
      <c r="J39" s="354"/>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77</v>
      </c>
      <c r="C41" s="14"/>
      <c r="D41" s="354"/>
      <c r="E41" s="14" t="s">
        <v>77</v>
      </c>
      <c r="F41" s="14"/>
      <c r="G41" s="354"/>
      <c r="H41" s="14" t="s">
        <v>77</v>
      </c>
      <c r="I41" s="14"/>
      <c r="J41" s="354"/>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81</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3" t="s">
        <v>114</v>
      </c>
      <c r="C46" s="419"/>
      <c r="D46" s="414"/>
      <c r="E46" s="29"/>
      <c r="F46" s="29"/>
      <c r="G46" s="29"/>
      <c r="H46" s="29"/>
      <c r="I46" s="29"/>
      <c r="J46" s="29"/>
      <c r="K46" s="29"/>
      <c r="L46" s="1"/>
      <c r="M46" s="1"/>
      <c r="N46" s="1"/>
      <c r="O46" s="1"/>
      <c r="P46" s="1"/>
      <c r="Q46" s="1"/>
      <c r="R46" s="1"/>
      <c r="S46" s="1"/>
      <c r="T46" s="1"/>
      <c r="U46" s="1"/>
      <c r="V46" s="1"/>
      <c r="W46" s="1"/>
      <c r="X46" s="1"/>
      <c r="Y46" s="1"/>
      <c r="Z46" s="1"/>
    </row>
    <row r="47" spans="1:26" ht="41.25" customHeight="1">
      <c r="A47" s="1"/>
      <c r="B47" s="415"/>
      <c r="C47" s="420"/>
      <c r="D47" s="416"/>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83</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3" t="s">
        <v>84</v>
      </c>
      <c r="C49" s="419"/>
      <c r="D49" s="414"/>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15"/>
      <c r="C50" s="420"/>
      <c r="D50" s="416"/>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115</v>
      </c>
      <c r="C51" s="47"/>
      <c r="D51" s="354"/>
      <c r="E51" s="14" t="s">
        <v>116</v>
      </c>
      <c r="F51" s="95"/>
      <c r="G51" s="354"/>
      <c r="H51" s="14" t="s">
        <v>117</v>
      </c>
      <c r="I51" s="95"/>
      <c r="J51" s="354"/>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76</v>
      </c>
      <c r="C53" s="95"/>
      <c r="D53" s="354"/>
      <c r="E53" s="14" t="s">
        <v>76</v>
      </c>
      <c r="F53" s="95"/>
      <c r="G53" s="354"/>
      <c r="H53" s="14" t="s">
        <v>76</v>
      </c>
      <c r="I53" s="95"/>
      <c r="J53" s="354"/>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64</v>
      </c>
      <c r="C55" s="95"/>
      <c r="D55" s="354"/>
      <c r="E55" s="14" t="s">
        <v>64</v>
      </c>
      <c r="F55" s="95"/>
      <c r="G55" s="354"/>
      <c r="H55" s="14" t="s">
        <v>64</v>
      </c>
      <c r="I55" s="95"/>
      <c r="J55" s="354"/>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88</v>
      </c>
      <c r="C57" s="95"/>
      <c r="D57" s="354"/>
      <c r="E57" s="14" t="s">
        <v>88</v>
      </c>
      <c r="F57" s="95"/>
      <c r="G57" s="354"/>
      <c r="H57" s="14" t="s">
        <v>88</v>
      </c>
      <c r="I57" s="95"/>
      <c r="J57" s="354"/>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89</v>
      </c>
      <c r="C59" s="95"/>
      <c r="D59" s="357"/>
      <c r="E59" s="14" t="s">
        <v>89</v>
      </c>
      <c r="F59" s="95"/>
      <c r="G59" s="357"/>
      <c r="H59" s="14" t="s">
        <v>89</v>
      </c>
      <c r="I59" s="95"/>
      <c r="J59" s="357"/>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90</v>
      </c>
      <c r="C61" s="95"/>
      <c r="D61" s="354"/>
      <c r="E61" s="14" t="s">
        <v>90</v>
      </c>
      <c r="F61" s="95"/>
      <c r="G61" s="354"/>
      <c r="H61" s="14" t="s">
        <v>90</v>
      </c>
      <c r="I61" s="95"/>
      <c r="J61" s="354"/>
      <c r="K61" s="29"/>
      <c r="L61" s="1"/>
      <c r="M61" s="1"/>
      <c r="N61" s="1"/>
      <c r="O61" s="1"/>
      <c r="P61" s="1"/>
      <c r="Q61" s="1"/>
      <c r="R61" s="1"/>
      <c r="S61" s="1"/>
      <c r="T61" s="1"/>
      <c r="U61" s="1"/>
      <c r="V61" s="1"/>
      <c r="W61" s="1"/>
      <c r="X61" s="1"/>
      <c r="Y61" s="1"/>
      <c r="Z61" s="1"/>
    </row>
    <row r="62" spans="1:26" ht="15.75" customHeight="1">
      <c r="A62" s="1"/>
      <c r="B62" s="14"/>
      <c r="C62" s="95"/>
      <c r="D62" s="14"/>
      <c r="E62" s="14"/>
      <c r="F62" s="14"/>
      <c r="G62" s="14"/>
      <c r="H62" s="14"/>
      <c r="I62" s="14"/>
      <c r="J62" s="14"/>
      <c r="K62" s="29"/>
      <c r="L62" s="1"/>
      <c r="M62" s="1"/>
      <c r="N62" s="1"/>
      <c r="O62" s="1"/>
      <c r="P62" s="1"/>
      <c r="Q62" s="1"/>
      <c r="R62" s="1"/>
      <c r="S62" s="1"/>
      <c r="T62" s="1"/>
      <c r="U62" s="1"/>
      <c r="V62" s="1"/>
      <c r="W62" s="1"/>
      <c r="X62" s="1"/>
      <c r="Y62" s="1"/>
      <c r="Z62" s="1"/>
    </row>
    <row r="63" spans="1:26" ht="15.75" customHeight="1">
      <c r="A63" s="1"/>
      <c r="B63" s="14"/>
      <c r="C63" s="95"/>
      <c r="D63" s="14"/>
      <c r="E63" s="14"/>
      <c r="F63" s="14"/>
      <c r="G63" s="14"/>
      <c r="H63" s="14"/>
      <c r="I63" s="14"/>
      <c r="J63" s="14"/>
      <c r="K63" s="29"/>
      <c r="L63" s="1"/>
      <c r="M63" s="1"/>
      <c r="N63" s="1"/>
      <c r="O63" s="1"/>
      <c r="P63" s="1"/>
      <c r="Q63" s="1"/>
      <c r="R63" s="1"/>
      <c r="S63" s="1"/>
      <c r="T63" s="1"/>
      <c r="U63" s="1"/>
      <c r="V63" s="1"/>
      <c r="W63" s="1"/>
      <c r="X63" s="1"/>
      <c r="Y63" s="1"/>
      <c r="Z63" s="1"/>
    </row>
    <row r="64" spans="1:26" ht="15.75" customHeight="1">
      <c r="A64" s="1"/>
      <c r="B64" s="14" t="s">
        <v>118</v>
      </c>
      <c r="C64" s="47"/>
      <c r="D64" s="354"/>
      <c r="E64" s="14" t="s">
        <v>119</v>
      </c>
      <c r="F64" s="95"/>
      <c r="G64" s="354"/>
      <c r="H64" s="14" t="s">
        <v>120</v>
      </c>
      <c r="I64" s="95"/>
      <c r="J64" s="354"/>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76</v>
      </c>
      <c r="C66" s="95"/>
      <c r="D66" s="354"/>
      <c r="E66" s="14" t="s">
        <v>76</v>
      </c>
      <c r="F66" s="95"/>
      <c r="G66" s="354"/>
      <c r="H66" s="14" t="s">
        <v>76</v>
      </c>
      <c r="I66" s="95"/>
      <c r="J66" s="354"/>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64</v>
      </c>
      <c r="C68" s="95"/>
      <c r="D68" s="354"/>
      <c r="E68" s="14" t="s">
        <v>64</v>
      </c>
      <c r="F68" s="95"/>
      <c r="G68" s="354"/>
      <c r="H68" s="14" t="s">
        <v>64</v>
      </c>
      <c r="I68" s="95"/>
      <c r="J68" s="354"/>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88</v>
      </c>
      <c r="C70" s="95"/>
      <c r="D70" s="354"/>
      <c r="E70" s="14" t="s">
        <v>88</v>
      </c>
      <c r="F70" s="95"/>
      <c r="G70" s="354"/>
      <c r="H70" s="14" t="s">
        <v>88</v>
      </c>
      <c r="I70" s="95"/>
      <c r="J70" s="354"/>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89</v>
      </c>
      <c r="C72" s="95"/>
      <c r="D72" s="357"/>
      <c r="E72" s="14" t="s">
        <v>89</v>
      </c>
      <c r="F72" s="95"/>
      <c r="G72" s="357"/>
      <c r="H72" s="14" t="s">
        <v>89</v>
      </c>
      <c r="I72" s="95"/>
      <c r="J72" s="357"/>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90</v>
      </c>
      <c r="C74" s="95"/>
      <c r="D74" s="354"/>
      <c r="E74" s="14" t="s">
        <v>90</v>
      </c>
      <c r="F74" s="95"/>
      <c r="G74" s="354"/>
      <c r="H74" s="14" t="s">
        <v>90</v>
      </c>
      <c r="I74" s="95"/>
      <c r="J74" s="354"/>
      <c r="K74" s="29"/>
      <c r="L74" s="96"/>
      <c r="M74" s="96"/>
      <c r="N74" s="96"/>
      <c r="O74" s="96"/>
      <c r="P74" s="96"/>
      <c r="Q74" s="96"/>
      <c r="R74" s="1"/>
      <c r="S74" s="1"/>
      <c r="T74" s="1"/>
      <c r="U74" s="1"/>
      <c r="V74" s="1"/>
      <c r="W74" s="1"/>
      <c r="X74" s="1"/>
      <c r="Y74" s="1"/>
      <c r="Z74" s="1"/>
    </row>
    <row r="75" spans="1:26" ht="9" customHeight="1">
      <c r="A75" s="27"/>
      <c r="B75" s="10"/>
      <c r="C75" s="10"/>
      <c r="D75" s="10"/>
      <c r="E75" s="10"/>
      <c r="F75" s="10"/>
      <c r="G75" s="10"/>
      <c r="H75" s="10"/>
      <c r="I75" s="10"/>
      <c r="J75" s="10"/>
      <c r="K75" s="10"/>
      <c r="L75" s="97"/>
      <c r="M75" s="97"/>
      <c r="N75" s="97"/>
      <c r="O75" s="97"/>
      <c r="P75" s="97"/>
      <c r="Q75" s="97"/>
      <c r="R75" s="27"/>
      <c r="S75" s="27"/>
      <c r="T75" s="27"/>
      <c r="U75" s="27"/>
      <c r="V75" s="27"/>
      <c r="W75" s="27"/>
      <c r="X75" s="27"/>
      <c r="Y75" s="27"/>
      <c r="Z75" s="27"/>
    </row>
    <row r="76" spans="1:26" ht="9.75" customHeight="1">
      <c r="A76" s="27"/>
      <c r="B76" s="29"/>
      <c r="C76" s="29"/>
      <c r="D76" s="29"/>
      <c r="E76" s="29"/>
      <c r="F76" s="29"/>
      <c r="G76" s="29"/>
      <c r="H76" s="29"/>
      <c r="I76" s="29"/>
      <c r="J76" s="29"/>
      <c r="K76" s="29"/>
      <c r="L76" s="97"/>
      <c r="M76" s="97"/>
      <c r="N76" s="97"/>
      <c r="O76" s="97"/>
      <c r="P76" s="97"/>
      <c r="Q76" s="97"/>
      <c r="R76" s="27"/>
      <c r="S76" s="27"/>
      <c r="T76" s="27"/>
      <c r="U76" s="27"/>
      <c r="V76" s="27"/>
      <c r="W76" s="27"/>
      <c r="X76" s="27"/>
      <c r="Y76" s="27"/>
      <c r="Z76" s="27"/>
    </row>
    <row r="77" spans="1:26" ht="18.75" customHeight="1">
      <c r="A77" s="1"/>
      <c r="B77" s="92" t="s">
        <v>94</v>
      </c>
      <c r="C77" s="93"/>
      <c r="D77" s="29"/>
      <c r="E77" s="29"/>
      <c r="F77" s="29"/>
      <c r="G77" s="29"/>
      <c r="H77" s="29"/>
      <c r="I77" s="29"/>
      <c r="J77" s="29"/>
      <c r="K77" s="29"/>
      <c r="L77" s="96"/>
      <c r="M77" s="96"/>
      <c r="N77" s="96"/>
      <c r="O77" s="96"/>
      <c r="P77" s="96"/>
      <c r="Q77" s="96"/>
      <c r="R77" s="1"/>
      <c r="S77" s="1"/>
      <c r="T77" s="1"/>
      <c r="U77" s="1"/>
      <c r="V77" s="1"/>
      <c r="W77" s="1"/>
      <c r="X77" s="1"/>
      <c r="Y77" s="1"/>
      <c r="Z77" s="1"/>
    </row>
    <row r="78" spans="1:26" ht="306" customHeight="1">
      <c r="A78" s="1"/>
      <c r="B78" s="473" t="s">
        <v>95</v>
      </c>
      <c r="C78" s="402"/>
      <c r="D78" s="403"/>
      <c r="E78" s="29"/>
      <c r="F78" s="29"/>
      <c r="G78" s="469"/>
      <c r="H78" s="426"/>
      <c r="I78" s="29"/>
      <c r="J78" s="98" t="str">
        <f>IF(D19="VO - výzkumná organizace","Není relevantní","Zapsáno znaků: "&amp;LEN(G78)&amp;" z max. 1000")</f>
        <v>Zapsáno znaků: 0 z max. 1000</v>
      </c>
      <c r="K78" s="29"/>
      <c r="L78" s="96"/>
      <c r="M78" s="96"/>
      <c r="N78" s="96"/>
      <c r="O78" s="96"/>
      <c r="P78" s="96"/>
      <c r="Q78" s="96"/>
      <c r="R78" s="1"/>
      <c r="S78" s="1"/>
      <c r="T78" s="1"/>
      <c r="U78" s="1"/>
      <c r="V78" s="1"/>
      <c r="W78" s="1"/>
      <c r="X78" s="1"/>
      <c r="Y78" s="1"/>
      <c r="Z78" s="1"/>
    </row>
    <row r="79" spans="1:26" ht="15.75" customHeight="1">
      <c r="A79" s="1"/>
      <c r="B79" s="29"/>
      <c r="C79" s="29"/>
      <c r="D79" s="29"/>
      <c r="E79" s="29"/>
      <c r="F79" s="29"/>
      <c r="G79" s="29"/>
      <c r="H79" s="29"/>
      <c r="I79" s="29"/>
      <c r="J79" s="29"/>
      <c r="K79" s="29"/>
      <c r="L79" s="96"/>
      <c r="M79" s="96"/>
      <c r="N79" s="96"/>
      <c r="O79" s="96"/>
      <c r="P79" s="96"/>
      <c r="Q79" s="96"/>
      <c r="R79" s="1"/>
      <c r="S79" s="1"/>
      <c r="T79" s="1"/>
      <c r="U79" s="1"/>
      <c r="V79" s="1"/>
      <c r="W79" s="1"/>
      <c r="X79" s="1"/>
      <c r="Y79" s="1"/>
      <c r="Z79" s="1"/>
    </row>
    <row r="80" spans="1:26" ht="9" customHeight="1">
      <c r="A80" s="1"/>
      <c r="B80" s="22"/>
      <c r="C80" s="22"/>
      <c r="D80" s="22"/>
      <c r="E80" s="22"/>
      <c r="F80" s="22"/>
      <c r="G80" s="22"/>
      <c r="H80" s="22"/>
      <c r="I80" s="22"/>
      <c r="J80" s="22"/>
      <c r="K80" s="22"/>
      <c r="L80" s="96"/>
      <c r="M80" s="96"/>
      <c r="N80" s="96"/>
      <c r="O80" s="96"/>
      <c r="P80" s="96"/>
      <c r="Q80" s="96"/>
      <c r="R80" s="1"/>
      <c r="S80" s="1"/>
      <c r="T80" s="1"/>
      <c r="U80" s="1"/>
      <c r="V80" s="1"/>
      <c r="W80" s="1"/>
      <c r="X80" s="1"/>
      <c r="Y80" s="1"/>
      <c r="Z80" s="1"/>
    </row>
    <row r="81" spans="1:26" ht="9" customHeight="1">
      <c r="A81" s="1"/>
      <c r="B81" s="29"/>
      <c r="C81" s="29"/>
      <c r="D81" s="29"/>
      <c r="E81" s="29"/>
      <c r="F81" s="29"/>
      <c r="G81" s="29"/>
      <c r="H81" s="29"/>
      <c r="I81" s="29"/>
      <c r="J81" s="29"/>
      <c r="K81" s="29"/>
      <c r="L81" s="96"/>
      <c r="M81" s="96"/>
      <c r="N81" s="96"/>
      <c r="O81" s="96"/>
      <c r="P81" s="96"/>
      <c r="Q81" s="96"/>
      <c r="R81" s="1"/>
      <c r="S81" s="1"/>
      <c r="T81" s="1"/>
      <c r="U81" s="1"/>
      <c r="V81" s="1"/>
      <c r="W81" s="1"/>
      <c r="X81" s="1"/>
      <c r="Y81" s="1"/>
      <c r="Z81" s="1"/>
    </row>
    <row r="82" spans="1:26" ht="18.75" customHeight="1">
      <c r="A82" s="1"/>
      <c r="B82" s="92" t="s">
        <v>96</v>
      </c>
      <c r="C82" s="93"/>
      <c r="D82" s="29"/>
      <c r="E82" s="29"/>
      <c r="F82" s="29"/>
      <c r="G82" s="29"/>
      <c r="H82" s="29"/>
      <c r="I82" s="29"/>
      <c r="J82" s="29"/>
      <c r="K82" s="29"/>
      <c r="L82" s="96"/>
      <c r="M82" s="96"/>
      <c r="N82" s="96"/>
      <c r="O82" s="96"/>
      <c r="P82" s="96"/>
      <c r="Q82" s="96"/>
      <c r="R82" s="1"/>
      <c r="S82" s="1"/>
      <c r="T82" s="1"/>
      <c r="U82" s="1"/>
      <c r="V82" s="1"/>
      <c r="W82" s="1"/>
      <c r="X82" s="1"/>
      <c r="Y82" s="1"/>
      <c r="Z82" s="1"/>
    </row>
    <row r="83" spans="1:26" ht="33.75" customHeight="1">
      <c r="A83" s="1"/>
      <c r="B83" s="474" t="s">
        <v>121</v>
      </c>
      <c r="C83" s="402"/>
      <c r="D83" s="403"/>
      <c r="E83" s="12"/>
      <c r="F83" s="12"/>
      <c r="G83" s="94"/>
      <c r="H83" s="12"/>
      <c r="I83" s="12"/>
      <c r="J83" s="94"/>
      <c r="K83" s="12"/>
      <c r="L83" s="96"/>
      <c r="M83" s="96"/>
      <c r="N83" s="96"/>
      <c r="O83" s="96"/>
      <c r="P83" s="96"/>
      <c r="Q83" s="96"/>
      <c r="R83" s="1"/>
      <c r="S83" s="1"/>
      <c r="T83" s="1"/>
      <c r="U83" s="1"/>
      <c r="V83" s="1"/>
      <c r="W83" s="1"/>
      <c r="X83" s="1"/>
      <c r="Y83" s="1"/>
      <c r="Z83" s="1"/>
    </row>
    <row r="84" spans="1:26" ht="15.75" customHeight="1">
      <c r="A84" s="1"/>
      <c r="B84" s="14" t="s">
        <v>122</v>
      </c>
      <c r="C84" s="95"/>
      <c r="D84" s="354"/>
      <c r="E84" s="14" t="s">
        <v>123</v>
      </c>
      <c r="F84" s="95"/>
      <c r="G84" s="354"/>
      <c r="H84" s="14" t="s">
        <v>124</v>
      </c>
      <c r="I84" s="95"/>
      <c r="J84" s="354"/>
      <c r="K84" s="29"/>
      <c r="L84" s="96"/>
      <c r="M84" s="96"/>
      <c r="N84" s="96"/>
      <c r="O84" s="96"/>
      <c r="P84" s="96"/>
      <c r="Q84" s="96"/>
      <c r="R84" s="1"/>
      <c r="S84" s="1"/>
      <c r="T84" s="1"/>
      <c r="U84" s="1"/>
      <c r="V84" s="1"/>
      <c r="W84" s="1"/>
      <c r="X84" s="1"/>
      <c r="Y84" s="1"/>
      <c r="Z84" s="1"/>
    </row>
    <row r="85" spans="1:26" ht="15.75" customHeight="1">
      <c r="A85" s="1"/>
      <c r="B85" s="36"/>
      <c r="C85" s="29"/>
      <c r="D85" s="29"/>
      <c r="E85" s="36"/>
      <c r="F85" s="29"/>
      <c r="G85" s="29"/>
      <c r="H85" s="36"/>
      <c r="I85" s="29"/>
      <c r="J85" s="29"/>
      <c r="K85" s="29"/>
      <c r="L85" s="96"/>
      <c r="M85" s="96"/>
      <c r="N85" s="96"/>
      <c r="O85" s="96"/>
      <c r="P85" s="96"/>
      <c r="Q85" s="96"/>
      <c r="R85" s="1"/>
      <c r="S85" s="1"/>
      <c r="T85" s="1"/>
      <c r="U85" s="1"/>
      <c r="V85" s="1"/>
      <c r="W85" s="1"/>
      <c r="X85" s="1"/>
      <c r="Y85" s="1"/>
      <c r="Z85" s="1"/>
    </row>
    <row r="86" spans="1:26" ht="15.75" customHeight="1">
      <c r="A86" s="1"/>
      <c r="B86" s="14" t="s">
        <v>62</v>
      </c>
      <c r="C86" s="95"/>
      <c r="D86" s="354"/>
      <c r="E86" s="14" t="s">
        <v>62</v>
      </c>
      <c r="F86" s="95"/>
      <c r="G86" s="354"/>
      <c r="H86" s="14" t="s">
        <v>62</v>
      </c>
      <c r="I86" s="95"/>
      <c r="J86" s="354"/>
      <c r="K86" s="29"/>
      <c r="L86" s="96"/>
      <c r="M86" s="96"/>
      <c r="N86" s="96"/>
      <c r="O86" s="96"/>
      <c r="P86" s="96"/>
      <c r="Q86" s="96"/>
      <c r="R86" s="1"/>
      <c r="S86" s="1"/>
      <c r="T86" s="1"/>
      <c r="U86" s="1"/>
      <c r="V86" s="1"/>
      <c r="W86" s="1"/>
      <c r="X86" s="1"/>
      <c r="Y86" s="1"/>
      <c r="Z86" s="1"/>
    </row>
    <row r="87" spans="1:26" ht="15.75" customHeight="1">
      <c r="A87" s="1"/>
      <c r="B87" s="36"/>
      <c r="C87" s="29"/>
      <c r="D87" s="29"/>
      <c r="E87" s="36"/>
      <c r="F87" s="29"/>
      <c r="G87" s="29"/>
      <c r="H87" s="36"/>
      <c r="I87" s="29"/>
      <c r="J87" s="29"/>
      <c r="K87" s="29"/>
      <c r="L87" s="96"/>
      <c r="M87" s="96"/>
      <c r="N87" s="96"/>
      <c r="O87" s="96"/>
      <c r="P87" s="96"/>
      <c r="Q87" s="96"/>
      <c r="R87" s="1"/>
      <c r="S87" s="1"/>
      <c r="T87" s="1"/>
      <c r="U87" s="1"/>
      <c r="V87" s="1"/>
      <c r="W87" s="1"/>
      <c r="X87" s="1"/>
      <c r="Y87" s="1"/>
      <c r="Z87" s="1"/>
    </row>
    <row r="88" spans="1:26" ht="15.75" customHeight="1">
      <c r="A88" s="1"/>
      <c r="B88" s="14" t="s">
        <v>89</v>
      </c>
      <c r="C88" s="95"/>
      <c r="D88" s="357"/>
      <c r="E88" s="14" t="s">
        <v>89</v>
      </c>
      <c r="F88" s="95"/>
      <c r="G88" s="357"/>
      <c r="H88" s="14" t="s">
        <v>89</v>
      </c>
      <c r="I88" s="95"/>
      <c r="J88" s="357"/>
      <c r="K88" s="29"/>
      <c r="L88" s="96"/>
      <c r="M88" s="96"/>
      <c r="N88" s="96"/>
      <c r="O88" s="96"/>
      <c r="P88" s="96"/>
      <c r="Q88" s="96"/>
      <c r="R88" s="1"/>
      <c r="S88" s="1"/>
      <c r="T88" s="1"/>
      <c r="U88" s="1"/>
      <c r="V88" s="1"/>
      <c r="W88" s="1"/>
      <c r="X88" s="1"/>
      <c r="Y88" s="1"/>
      <c r="Z88" s="1"/>
    </row>
    <row r="89" spans="1:26" ht="15.75" customHeight="1">
      <c r="A89" s="1"/>
      <c r="B89" s="14"/>
      <c r="C89" s="95"/>
      <c r="D89" s="14"/>
      <c r="E89" s="14"/>
      <c r="F89" s="14"/>
      <c r="G89" s="95"/>
      <c r="H89" s="14"/>
      <c r="I89" s="95"/>
      <c r="J89" s="14"/>
      <c r="K89" s="29"/>
      <c r="L89" s="96"/>
      <c r="M89" s="96"/>
      <c r="N89" s="96"/>
      <c r="O89" s="96"/>
      <c r="P89" s="96"/>
      <c r="Q89" s="96"/>
      <c r="R89" s="1"/>
      <c r="S89" s="1"/>
      <c r="T89" s="1"/>
      <c r="U89" s="1"/>
      <c r="V89" s="1"/>
      <c r="W89" s="1"/>
      <c r="X89" s="1"/>
      <c r="Y89" s="1"/>
      <c r="Z89" s="1"/>
    </row>
    <row r="90" spans="1:26" ht="15.75" customHeight="1">
      <c r="A90" s="27"/>
      <c r="B90" s="8"/>
      <c r="C90" s="8"/>
      <c r="D90" s="8"/>
      <c r="E90" s="102"/>
      <c r="F90" s="8"/>
      <c r="G90" s="8"/>
      <c r="H90" s="102"/>
      <c r="I90" s="8"/>
      <c r="J90" s="8"/>
      <c r="K90" s="8"/>
      <c r="L90" s="27"/>
      <c r="M90" s="27"/>
      <c r="N90" s="27"/>
      <c r="O90" s="27"/>
      <c r="P90" s="27"/>
      <c r="Q90" s="27"/>
      <c r="R90" s="27"/>
      <c r="S90" s="27"/>
      <c r="T90" s="27"/>
      <c r="U90" s="27"/>
      <c r="V90" s="27"/>
      <c r="W90" s="27"/>
      <c r="X90" s="27"/>
      <c r="Y90" s="27"/>
      <c r="Z90" s="27"/>
    </row>
    <row r="91" spans="1:26" ht="15.75" customHeight="1">
      <c r="A91" s="27"/>
      <c r="B91" s="14" t="s">
        <v>125</v>
      </c>
      <c r="C91" s="95"/>
      <c r="D91" s="354"/>
      <c r="E91" s="14" t="s">
        <v>126</v>
      </c>
      <c r="F91" s="95"/>
      <c r="G91" s="354"/>
      <c r="H91" s="14" t="s">
        <v>127</v>
      </c>
      <c r="I91" s="95"/>
      <c r="J91" s="354"/>
      <c r="K91" s="8"/>
      <c r="L91" s="27"/>
      <c r="M91" s="27"/>
      <c r="N91" s="27"/>
      <c r="O91" s="27"/>
      <c r="P91" s="27"/>
      <c r="Q91" s="27"/>
      <c r="R91" s="27"/>
      <c r="S91" s="27"/>
      <c r="T91" s="27"/>
      <c r="U91" s="27"/>
      <c r="V91" s="27"/>
      <c r="W91" s="27"/>
      <c r="X91" s="27"/>
      <c r="Y91" s="27"/>
      <c r="Z91" s="27"/>
    </row>
    <row r="92" spans="1:26" ht="15.75" customHeight="1">
      <c r="A92" s="27"/>
      <c r="B92" s="36"/>
      <c r="C92" s="29"/>
      <c r="D92" s="29"/>
      <c r="E92" s="36"/>
      <c r="F92" s="29"/>
      <c r="G92" s="29"/>
      <c r="H92" s="36"/>
      <c r="I92" s="29"/>
      <c r="J92" s="29"/>
      <c r="K92" s="8"/>
      <c r="L92" s="27"/>
      <c r="M92" s="27"/>
      <c r="N92" s="27"/>
      <c r="O92" s="27"/>
      <c r="P92" s="27"/>
      <c r="Q92" s="27"/>
      <c r="R92" s="27"/>
      <c r="S92" s="27"/>
      <c r="T92" s="27"/>
      <c r="U92" s="27"/>
      <c r="V92" s="27"/>
      <c r="W92" s="27"/>
      <c r="X92" s="27"/>
      <c r="Y92" s="27"/>
      <c r="Z92" s="27"/>
    </row>
    <row r="93" spans="1:26" ht="15.75" customHeight="1">
      <c r="A93" s="27"/>
      <c r="B93" s="14" t="s">
        <v>62</v>
      </c>
      <c r="C93" s="95"/>
      <c r="D93" s="354"/>
      <c r="E93" s="14" t="s">
        <v>62</v>
      </c>
      <c r="F93" s="95"/>
      <c r="G93" s="354"/>
      <c r="H93" s="14" t="s">
        <v>62</v>
      </c>
      <c r="I93" s="95"/>
      <c r="J93" s="354"/>
      <c r="K93" s="8"/>
      <c r="L93" s="27"/>
      <c r="M93" s="27"/>
      <c r="N93" s="27"/>
      <c r="O93" s="27"/>
      <c r="P93" s="27"/>
      <c r="Q93" s="27"/>
      <c r="R93" s="27"/>
      <c r="S93" s="27"/>
      <c r="T93" s="27"/>
      <c r="U93" s="27"/>
      <c r="V93" s="27"/>
      <c r="W93" s="27"/>
      <c r="X93" s="27"/>
      <c r="Y93" s="27"/>
      <c r="Z93" s="27"/>
    </row>
    <row r="94" spans="1:26" ht="15.75" customHeight="1">
      <c r="A94" s="27"/>
      <c r="B94" s="36"/>
      <c r="C94" s="29"/>
      <c r="D94" s="29"/>
      <c r="E94" s="36"/>
      <c r="F94" s="29"/>
      <c r="G94" s="29"/>
      <c r="H94" s="36"/>
      <c r="I94" s="29"/>
      <c r="J94" s="29"/>
      <c r="K94" s="8"/>
      <c r="L94" s="27"/>
      <c r="M94" s="27"/>
      <c r="N94" s="27"/>
      <c r="O94" s="27"/>
      <c r="P94" s="27"/>
      <c r="Q94" s="27"/>
      <c r="R94" s="27"/>
      <c r="S94" s="27"/>
      <c r="T94" s="27"/>
      <c r="U94" s="27"/>
      <c r="V94" s="27"/>
      <c r="W94" s="27"/>
      <c r="X94" s="27"/>
      <c r="Y94" s="27"/>
      <c r="Z94" s="27"/>
    </row>
    <row r="95" spans="1:26" ht="15.75" customHeight="1">
      <c r="A95" s="27"/>
      <c r="B95" s="14" t="s">
        <v>89</v>
      </c>
      <c r="C95" s="95"/>
      <c r="D95" s="357"/>
      <c r="E95" s="14" t="s">
        <v>89</v>
      </c>
      <c r="F95" s="95"/>
      <c r="G95" s="357"/>
      <c r="H95" s="14" t="s">
        <v>89</v>
      </c>
      <c r="I95" s="95"/>
      <c r="J95" s="357"/>
      <c r="K95" s="8"/>
      <c r="L95" s="27"/>
      <c r="M95" s="27"/>
      <c r="N95" s="27"/>
      <c r="O95" s="27"/>
      <c r="P95" s="27"/>
      <c r="Q95" s="27"/>
      <c r="R95" s="27"/>
      <c r="S95" s="27"/>
      <c r="T95" s="27"/>
      <c r="U95" s="27"/>
      <c r="V95" s="27"/>
      <c r="W95" s="27"/>
      <c r="X95" s="27"/>
      <c r="Y95" s="27"/>
      <c r="Z95" s="27"/>
    </row>
    <row r="96" spans="1:26" ht="9" customHeight="1">
      <c r="A96" s="27"/>
      <c r="B96" s="14"/>
      <c r="C96" s="95"/>
      <c r="D96" s="99"/>
      <c r="E96" s="14"/>
      <c r="F96" s="95"/>
      <c r="G96" s="99"/>
      <c r="H96" s="95"/>
      <c r="I96" s="95"/>
      <c r="J96" s="99"/>
      <c r="K96" s="8"/>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32"/>
      <c r="C99" s="32"/>
      <c r="D99" s="32"/>
      <c r="E99" s="32"/>
      <c r="F99" s="32"/>
      <c r="G99" s="32"/>
      <c r="H99" s="32"/>
      <c r="I99" s="32"/>
      <c r="J99" s="475" t="str">
        <f>Pokyny!E50</f>
        <v xml:space="preserve"> Verze 1: červenec 2026</v>
      </c>
      <c r="K99" s="403"/>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42" customHeight="1">
      <c r="A101" s="1"/>
      <c r="B101" s="74"/>
      <c r="C101" s="74"/>
      <c r="D101" s="74"/>
      <c r="E101" s="74"/>
      <c r="F101" s="74"/>
      <c r="G101" s="74"/>
      <c r="H101" s="74"/>
      <c r="I101" s="74"/>
      <c r="J101" s="74"/>
      <c r="K101" s="74"/>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476" t="s">
        <v>15</v>
      </c>
      <c r="K104" s="455"/>
      <c r="L104" s="103"/>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9.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96"/>
      <c r="B148" s="96"/>
      <c r="C148" s="96"/>
      <c r="D148" s="96"/>
      <c r="E148" s="96"/>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3yUDYQpPuaOWpLqLdfFwjsqXbsn7yDhMmqX5cvDGNq8PKiULAVNs0tdwLXmS7iUIt/GG1I6S8LUtrgonFHnl8A==" saltValue="W1YX4OQNsI3IX4dPqrNKjw==" spinCount="100000" sheet="1" objects="1" scenarios="1" selectLockedCells="1"/>
  <mergeCells count="13">
    <mergeCell ref="J104:K104"/>
    <mergeCell ref="B3:G3"/>
    <mergeCell ref="B6:K6"/>
    <mergeCell ref="D15:G15"/>
    <mergeCell ref="D17:G17"/>
    <mergeCell ref="D26:H26"/>
    <mergeCell ref="B28:D29"/>
    <mergeCell ref="B46:D47"/>
    <mergeCell ref="B49:D50"/>
    <mergeCell ref="B78:D78"/>
    <mergeCell ref="G78:H78"/>
    <mergeCell ref="B83:D83"/>
    <mergeCell ref="J99:K99"/>
  </mergeCells>
  <conditionalFormatting sqref="D21">
    <cfRule type="expression" dxfId="97" priority="1">
      <formula>$D$19&lt;&gt;"VO - výzkumná organizace"</formula>
    </cfRule>
  </conditionalFormatting>
  <conditionalFormatting sqref="E21">
    <cfRule type="containsText" dxfId="96" priority="2" operator="containsText" text="Nevyplněno">
      <formula>NOT(ISERROR(SEARCH(("Nevyplněno"),(E21))))</formula>
    </cfRule>
  </conditionalFormatting>
  <conditionalFormatting sqref="J78">
    <cfRule type="containsText" dxfId="95" priority="3" operator="containsText" text="relevantní">
      <formula>NOT(ISERROR(SEARCH(("relevantní"),(J78))))</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4" priority="4">
      <formula>$D$19="VO - výzkumná organizace"</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3" priority="5">
      <formula>$D$21="ostatní VO - výzkumná organizace mimo VVI, VVS a AV ČR"</formula>
    </cfRule>
  </conditionalFormatting>
  <dataValidations count="5">
    <dataValidation type="list" allowBlank="1" showInputMessage="1" showErrorMessage="1" prompt="Neplatná hodnota - Vyberte prosím některou z možností rozevíracího seznamu." sqref="D17" xr:uid="{00000000-0002-0000-0300-000000000000}">
      <formula1>pravni_forma</formula1>
    </dataValidation>
    <dataValidation type="custom" allowBlank="1" showInputMessage="1" showErrorMessage="1" prompt="Zadejte osmimístné IČ." sqref="D86 G86 J86 D93 G93 J93" xr:uid="{00000000-0002-0000-0300-000002000000}">
      <formula1>EQ(LEN(D86),(8))</formula1>
    </dataValidation>
    <dataValidation type="custom" allowBlank="1" showInputMessage="1" showErrorMessage="1" prompt="Vložte IČ organizace o délce 8 čísel." sqref="D11" xr:uid="{00000000-0002-0000-0300-000003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8 G88 J88 D95 G95 J95" xr:uid="{00000000-0002-0000-0300-000004000000}">
      <formula1>0</formula1>
      <formula2>1</formula2>
    </dataValidation>
    <dataValidation type="custom" allowBlank="1" showErrorMessage="1" sqref="G78" xr:uid="{00000000-0002-0000-0300-000007000000}">
      <formula1>LTE(LEN(G78),(1000))</formula1>
    </dataValidation>
  </dataValidations>
  <hyperlinks>
    <hyperlink ref="E19" r:id="rId1" xr:uid="{00000000-0004-0000-03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300-000001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300-000005000000}">
          <x14:formula1>
            <xm:f>číselníky!$K$2:$K$6</xm:f>
          </x14:formula1>
          <xm:sqref>D19</xm:sqref>
        </x14:dataValidation>
        <x14:dataValidation type="list" allowBlank="1" xr:uid="{00000000-0002-0000-0300-000006000000}">
          <x14:formula1>
            <xm:f>číselníky!$L$3:$L$6</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rgb="FFF8F8F8"/>
    <outlinePr summaryBelow="0" summaryRight="0"/>
  </sheetPr>
  <dimension ref="A1:Z1000"/>
  <sheetViews>
    <sheetView showGridLines="0" workbookViewId="0">
      <selection activeCell="D11" sqref="D11"/>
    </sheetView>
  </sheetViews>
  <sheetFormatPr defaultColWidth="14.42578125" defaultRowHeight="15" customHeight="1"/>
  <cols>
    <col min="1" max="1" width="5.5703125" customWidth="1"/>
    <col min="2" max="2" width="50.85546875" customWidth="1"/>
    <col min="3" max="3" width="2.85546875" customWidth="1"/>
    <col min="4" max="4" width="40.85546875" customWidth="1"/>
    <col min="5" max="5" width="24.42578125" customWidth="1"/>
    <col min="6" max="6" width="3" customWidth="1"/>
    <col min="7" max="7" width="41.42578125" customWidth="1"/>
    <col min="8" max="8" width="24.42578125" customWidth="1"/>
    <col min="9" max="9" width="3" customWidth="1"/>
    <col min="10" max="10" width="43" customWidth="1"/>
    <col min="11" max="11" width="8.7109375" customWidth="1"/>
    <col min="12" max="12" width="28.7109375" customWidth="1"/>
    <col min="13" max="13" width="43" customWidth="1"/>
    <col min="14" max="15" width="28.7109375" customWidth="1"/>
    <col min="16" max="16" width="43" customWidth="1"/>
    <col min="17" max="17" width="28.7109375" customWidth="1"/>
  </cols>
  <sheetData>
    <row r="1" spans="1:26" ht="15" customHeight="1">
      <c r="A1" s="355"/>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36" t="s">
        <v>128</v>
      </c>
      <c r="C3" s="402"/>
      <c r="D3" s="402"/>
      <c r="E3" s="402"/>
      <c r="F3" s="402"/>
      <c r="G3" s="403"/>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dva čeští uchazeči",IF('Identifikační údaje'!D25&lt;=2,"Vzhledem k tomu, že dle Vámi zadaných informací se projektu účastní jen jeden nebo žádný další uchazeč, není potřeba vyplňovat.",""))</f>
        <v>Vzhledem k tomu, že dle Vámi zadaných informací se projektu účastní jen jeden nebo žádný další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8" t="str">
        <f>IF('Identifikační údaje'!D25=1,"",IF('Identifikační údaje'!D25=2,"","Další účastník č. 2"))</f>
        <v>Další účastník č. 2</v>
      </c>
      <c r="C6" s="409"/>
      <c r="D6" s="409"/>
      <c r="E6" s="409"/>
      <c r="F6" s="409"/>
      <c r="G6" s="409"/>
      <c r="H6" s="409"/>
      <c r="I6" s="409"/>
      <c r="J6" s="409"/>
      <c r="K6" s="437"/>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60</v>
      </c>
      <c r="C9" s="14"/>
      <c r="D9" s="9" t="s">
        <v>105</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62</v>
      </c>
      <c r="C11" s="14"/>
      <c r="D11" s="356"/>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63</v>
      </c>
      <c r="C13" s="14"/>
      <c r="D13" s="354"/>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64</v>
      </c>
      <c r="C15" s="14"/>
      <c r="D15" s="469"/>
      <c r="E15" s="435"/>
      <c r="F15" s="435"/>
      <c r="G15" s="426"/>
      <c r="H15" s="9"/>
      <c r="I15" s="29"/>
      <c r="J15" s="9"/>
      <c r="K15" s="29"/>
      <c r="L15" s="75"/>
      <c r="M15" s="1"/>
      <c r="N15" s="1"/>
      <c r="O15" s="1"/>
      <c r="P15" s="1"/>
      <c r="Q15" s="1"/>
      <c r="R15" s="1"/>
      <c r="S15" s="1"/>
      <c r="T15" s="1"/>
      <c r="U15" s="1"/>
      <c r="V15" s="1"/>
      <c r="W15" s="1"/>
      <c r="X15" s="1"/>
      <c r="Y15" s="1"/>
      <c r="Z15" s="1"/>
    </row>
    <row r="16" spans="1:26" ht="15.75" customHeight="1">
      <c r="A16" s="1"/>
      <c r="B16" s="14"/>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65</v>
      </c>
      <c r="C17" s="14"/>
      <c r="D17" s="469" t="s">
        <v>23</v>
      </c>
      <c r="E17" s="435"/>
      <c r="F17" s="435"/>
      <c r="G17" s="426"/>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66</v>
      </c>
      <c r="C19" s="14"/>
      <c r="D19" s="354" t="s">
        <v>23</v>
      </c>
      <c r="E19" s="82" t="s">
        <v>129</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68</v>
      </c>
      <c r="C21" s="14"/>
      <c r="D21" s="367"/>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69</v>
      </c>
      <c r="C23" s="14"/>
      <c r="D23" s="9" t="s">
        <v>70</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 customHeight="1">
      <c r="A25" s="1"/>
      <c r="B25" s="104"/>
      <c r="C25" s="1"/>
      <c r="D25" s="1"/>
      <c r="E25" s="1"/>
      <c r="F25" s="105"/>
      <c r="G25" s="106"/>
      <c r="H25" s="106"/>
      <c r="I25" s="106"/>
      <c r="J25" s="106"/>
      <c r="K25" s="106"/>
      <c r="L25" s="1"/>
      <c r="M25" s="1"/>
      <c r="N25" s="1"/>
      <c r="O25" s="1"/>
      <c r="P25" s="1"/>
      <c r="Q25" s="1"/>
      <c r="R25" s="1"/>
      <c r="S25" s="1"/>
      <c r="T25" s="1"/>
      <c r="U25" s="1"/>
      <c r="V25" s="1"/>
      <c r="W25" s="1"/>
      <c r="X25" s="1"/>
      <c r="Y25" s="1"/>
      <c r="Z25" s="1"/>
    </row>
    <row r="26" spans="1:26" ht="15.75" customHeight="1">
      <c r="A26" s="1"/>
      <c r="B26" s="41" t="s">
        <v>71</v>
      </c>
      <c r="C26" s="85"/>
      <c r="D26" s="470"/>
      <c r="E26" s="471"/>
      <c r="F26" s="471"/>
      <c r="G26" s="471"/>
      <c r="H26" s="472"/>
      <c r="I26" s="75"/>
      <c r="J26" s="86"/>
      <c r="K26" s="75"/>
      <c r="L26" s="1"/>
      <c r="M26" s="1"/>
      <c r="N26" s="1"/>
      <c r="O26" s="1"/>
      <c r="P26" s="1"/>
      <c r="Q26" s="1"/>
      <c r="R26" s="1"/>
      <c r="S26" s="1"/>
      <c r="T26" s="1"/>
      <c r="U26" s="1"/>
      <c r="V26" s="1"/>
      <c r="W26" s="1"/>
      <c r="X26" s="1"/>
      <c r="Y26" s="1"/>
      <c r="Z26" s="1"/>
    </row>
    <row r="27" spans="1:26" ht="5.25" customHeight="1">
      <c r="A27" s="1"/>
      <c r="B27" s="14"/>
      <c r="C27" s="14"/>
      <c r="D27" s="14"/>
      <c r="E27" s="14"/>
      <c r="F27" s="14"/>
      <c r="G27" s="14"/>
      <c r="H27" s="14"/>
      <c r="I27" s="14"/>
      <c r="J27" s="14"/>
      <c r="K27" s="14"/>
      <c r="L27" s="1"/>
      <c r="M27" s="1"/>
      <c r="N27" s="1"/>
      <c r="O27" s="1"/>
      <c r="P27" s="1"/>
      <c r="Q27" s="1"/>
      <c r="R27" s="1"/>
      <c r="S27" s="1"/>
      <c r="T27" s="1"/>
      <c r="U27" s="1"/>
      <c r="V27" s="1"/>
      <c r="W27" s="1"/>
      <c r="X27" s="1"/>
      <c r="Y27" s="1"/>
      <c r="Z27" s="1"/>
    </row>
    <row r="28" spans="1:26" ht="10.5" customHeight="1">
      <c r="A28" s="27"/>
      <c r="B28" s="453" t="s">
        <v>130</v>
      </c>
      <c r="C28" s="419"/>
      <c r="D28" s="414"/>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15"/>
      <c r="C29" s="420"/>
      <c r="D29" s="416"/>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131</v>
      </c>
      <c r="C30" s="14"/>
      <c r="D30" s="354"/>
      <c r="E30" s="14" t="s">
        <v>132</v>
      </c>
      <c r="F30" s="14"/>
      <c r="G30" s="354"/>
      <c r="H30" s="14" t="s">
        <v>133</v>
      </c>
      <c r="I30" s="14"/>
      <c r="J30" s="354"/>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76</v>
      </c>
      <c r="C32" s="14"/>
      <c r="D32" s="354"/>
      <c r="E32" s="14" t="s">
        <v>76</v>
      </c>
      <c r="F32" s="14"/>
      <c r="G32" s="354"/>
      <c r="H32" s="14" t="s">
        <v>76</v>
      </c>
      <c r="I32" s="14"/>
      <c r="J32" s="354"/>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77</v>
      </c>
      <c r="C34" s="14"/>
      <c r="D34" s="354"/>
      <c r="E34" s="14" t="s">
        <v>77</v>
      </c>
      <c r="F34" s="14"/>
      <c r="G34" s="354"/>
      <c r="H34" s="14" t="s">
        <v>77</v>
      </c>
      <c r="I34" s="14"/>
      <c r="J34" s="354"/>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134</v>
      </c>
      <c r="C37" s="14"/>
      <c r="D37" s="354"/>
      <c r="E37" s="14" t="s">
        <v>135</v>
      </c>
      <c r="F37" s="14"/>
      <c r="G37" s="354"/>
      <c r="H37" s="14" t="s">
        <v>136</v>
      </c>
      <c r="I37" s="14"/>
      <c r="J37" s="354"/>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76</v>
      </c>
      <c r="C39" s="14"/>
      <c r="D39" s="354"/>
      <c r="E39" s="14" t="s">
        <v>76</v>
      </c>
      <c r="F39" s="14"/>
      <c r="G39" s="354"/>
      <c r="H39" s="14" t="s">
        <v>76</v>
      </c>
      <c r="I39" s="14"/>
      <c r="J39" s="354"/>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77</v>
      </c>
      <c r="C41" s="14"/>
      <c r="D41" s="354"/>
      <c r="E41" s="14" t="s">
        <v>77</v>
      </c>
      <c r="F41" s="14"/>
      <c r="G41" s="354"/>
      <c r="H41" s="14" t="s">
        <v>77</v>
      </c>
      <c r="I41" s="14"/>
      <c r="J41" s="354"/>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81</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3" t="s">
        <v>137</v>
      </c>
      <c r="C46" s="419"/>
      <c r="D46" s="414"/>
      <c r="E46" s="29"/>
      <c r="F46" s="29"/>
      <c r="G46" s="29"/>
      <c r="H46" s="29"/>
      <c r="I46" s="29"/>
      <c r="J46" s="29"/>
      <c r="K46" s="29"/>
      <c r="L46" s="1"/>
      <c r="M46" s="1"/>
      <c r="N46" s="1"/>
      <c r="O46" s="1"/>
      <c r="P46" s="1"/>
      <c r="Q46" s="1"/>
      <c r="R46" s="1"/>
      <c r="S46" s="1"/>
      <c r="T46" s="1"/>
      <c r="U46" s="1"/>
      <c r="V46" s="1"/>
      <c r="W46" s="1"/>
      <c r="X46" s="1"/>
      <c r="Y46" s="1"/>
      <c r="Z46" s="1"/>
    </row>
    <row r="47" spans="1:26" ht="36.75" customHeight="1">
      <c r="A47" s="1"/>
      <c r="B47" s="415"/>
      <c r="C47" s="420"/>
      <c r="D47" s="416"/>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83</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3" t="s">
        <v>84</v>
      </c>
      <c r="C49" s="419"/>
      <c r="D49" s="414"/>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15"/>
      <c r="C50" s="420"/>
      <c r="D50" s="416"/>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138</v>
      </c>
      <c r="C51" s="47"/>
      <c r="D51" s="354"/>
      <c r="E51" s="14" t="s">
        <v>139</v>
      </c>
      <c r="F51" s="95"/>
      <c r="G51" s="354"/>
      <c r="H51" s="14" t="s">
        <v>140</v>
      </c>
      <c r="I51" s="95"/>
      <c r="J51" s="354"/>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76</v>
      </c>
      <c r="C53" s="95"/>
      <c r="D53" s="354"/>
      <c r="E53" s="14" t="s">
        <v>76</v>
      </c>
      <c r="F53" s="95"/>
      <c r="G53" s="354"/>
      <c r="H53" s="14" t="s">
        <v>76</v>
      </c>
      <c r="I53" s="95"/>
      <c r="J53" s="354"/>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64</v>
      </c>
      <c r="C55" s="95"/>
      <c r="D55" s="354"/>
      <c r="E55" s="14" t="s">
        <v>64</v>
      </c>
      <c r="F55" s="95"/>
      <c r="G55" s="354"/>
      <c r="H55" s="14" t="s">
        <v>64</v>
      </c>
      <c r="I55" s="95"/>
      <c r="J55" s="354"/>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141</v>
      </c>
      <c r="C57" s="95"/>
      <c r="D57" s="354"/>
      <c r="E57" s="14" t="s">
        <v>141</v>
      </c>
      <c r="F57" s="95"/>
      <c r="G57" s="354"/>
      <c r="H57" s="14" t="s">
        <v>141</v>
      </c>
      <c r="I57" s="95"/>
      <c r="J57" s="354"/>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89</v>
      </c>
      <c r="C59" s="95"/>
      <c r="D59" s="357"/>
      <c r="E59" s="14" t="s">
        <v>89</v>
      </c>
      <c r="F59" s="95"/>
      <c r="G59" s="357"/>
      <c r="H59" s="14" t="s">
        <v>89</v>
      </c>
      <c r="I59" s="95"/>
      <c r="J59" s="357"/>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90</v>
      </c>
      <c r="C61" s="95"/>
      <c r="D61" s="354"/>
      <c r="E61" s="14" t="s">
        <v>90</v>
      </c>
      <c r="F61" s="95"/>
      <c r="G61" s="354"/>
      <c r="H61" s="14" t="s">
        <v>90</v>
      </c>
      <c r="I61" s="95"/>
      <c r="J61" s="354"/>
      <c r="K61" s="29"/>
      <c r="L61" s="1"/>
      <c r="M61" s="1"/>
      <c r="N61" s="1"/>
      <c r="O61" s="1"/>
      <c r="P61" s="1"/>
      <c r="Q61" s="1"/>
      <c r="R61" s="1"/>
      <c r="S61" s="1"/>
      <c r="T61" s="1"/>
      <c r="U61" s="1"/>
      <c r="V61" s="1"/>
      <c r="W61" s="1"/>
      <c r="X61" s="1"/>
      <c r="Y61" s="1"/>
      <c r="Z61" s="1"/>
    </row>
    <row r="62" spans="1:26" ht="15.75" customHeight="1">
      <c r="A62" s="1"/>
      <c r="B62" s="14"/>
      <c r="C62" s="14"/>
      <c r="D62" s="14"/>
      <c r="E62" s="14"/>
      <c r="F62" s="14"/>
      <c r="G62" s="14"/>
      <c r="H62" s="14"/>
      <c r="I62" s="14"/>
      <c r="J62" s="14"/>
      <c r="K62" s="14"/>
      <c r="L62" s="1"/>
      <c r="M62" s="1"/>
      <c r="N62" s="1"/>
      <c r="O62" s="1"/>
      <c r="P62" s="1"/>
      <c r="Q62" s="1"/>
      <c r="R62" s="1"/>
      <c r="S62" s="1"/>
      <c r="T62" s="1"/>
      <c r="U62" s="1"/>
      <c r="V62" s="1"/>
      <c r="W62" s="1"/>
      <c r="X62" s="1"/>
      <c r="Y62" s="1"/>
      <c r="Z62" s="1"/>
    </row>
    <row r="63" spans="1:26" ht="15.75" customHeight="1">
      <c r="A63" s="1"/>
      <c r="B63" s="14"/>
      <c r="C63" s="14"/>
      <c r="D63" s="14"/>
      <c r="E63" s="14"/>
      <c r="F63" s="14"/>
      <c r="G63" s="14"/>
      <c r="H63" s="14"/>
      <c r="I63" s="14"/>
      <c r="J63" s="14"/>
      <c r="K63" s="14"/>
      <c r="L63" s="1"/>
      <c r="M63" s="1"/>
      <c r="N63" s="1"/>
      <c r="O63" s="1"/>
      <c r="P63" s="1"/>
      <c r="Q63" s="1"/>
      <c r="R63" s="1"/>
      <c r="S63" s="1"/>
      <c r="T63" s="1"/>
      <c r="U63" s="1"/>
      <c r="V63" s="1"/>
      <c r="W63" s="1"/>
      <c r="X63" s="1"/>
      <c r="Y63" s="1"/>
      <c r="Z63" s="1"/>
    </row>
    <row r="64" spans="1:26" ht="15.75" customHeight="1">
      <c r="A64" s="1"/>
      <c r="B64" s="14" t="s">
        <v>142</v>
      </c>
      <c r="C64" s="47"/>
      <c r="D64" s="354"/>
      <c r="E64" s="14" t="s">
        <v>143</v>
      </c>
      <c r="F64" s="95"/>
      <c r="G64" s="354"/>
      <c r="H64" s="14" t="s">
        <v>144</v>
      </c>
      <c r="I64" s="95"/>
      <c r="J64" s="354"/>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76</v>
      </c>
      <c r="C66" s="95"/>
      <c r="D66" s="354"/>
      <c r="E66" s="14" t="s">
        <v>76</v>
      </c>
      <c r="F66" s="95"/>
      <c r="G66" s="354"/>
      <c r="H66" s="14" t="s">
        <v>76</v>
      </c>
      <c r="I66" s="95"/>
      <c r="J66" s="354"/>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64</v>
      </c>
      <c r="C68" s="95"/>
      <c r="D68" s="354"/>
      <c r="E68" s="14" t="s">
        <v>64</v>
      </c>
      <c r="F68" s="95"/>
      <c r="G68" s="354"/>
      <c r="H68" s="14" t="s">
        <v>64</v>
      </c>
      <c r="I68" s="95"/>
      <c r="J68" s="354"/>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141</v>
      </c>
      <c r="C70" s="95"/>
      <c r="D70" s="354"/>
      <c r="E70" s="14" t="s">
        <v>141</v>
      </c>
      <c r="F70" s="95"/>
      <c r="G70" s="354"/>
      <c r="H70" s="14" t="s">
        <v>141</v>
      </c>
      <c r="I70" s="95"/>
      <c r="J70" s="354"/>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89</v>
      </c>
      <c r="C72" s="95"/>
      <c r="D72" s="357"/>
      <c r="E72" s="14" t="s">
        <v>89</v>
      </c>
      <c r="F72" s="95"/>
      <c r="G72" s="357"/>
      <c r="H72" s="14" t="s">
        <v>89</v>
      </c>
      <c r="I72" s="95"/>
      <c r="J72" s="357"/>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90</v>
      </c>
      <c r="C74" s="95"/>
      <c r="D74" s="354"/>
      <c r="E74" s="14" t="s">
        <v>90</v>
      </c>
      <c r="F74" s="95"/>
      <c r="G74" s="354"/>
      <c r="H74" s="14" t="s">
        <v>90</v>
      </c>
      <c r="I74" s="95"/>
      <c r="J74" s="354"/>
      <c r="K74" s="29"/>
      <c r="L74" s="1"/>
      <c r="M74" s="1"/>
      <c r="N74" s="1"/>
      <c r="O74" s="1"/>
      <c r="P74" s="1"/>
      <c r="Q74" s="1"/>
      <c r="R74" s="1"/>
      <c r="S74" s="1"/>
      <c r="T74" s="1"/>
      <c r="U74" s="1"/>
      <c r="V74" s="1"/>
      <c r="W74" s="1"/>
      <c r="X74" s="1"/>
      <c r="Y74" s="1"/>
      <c r="Z74" s="1"/>
    </row>
    <row r="75" spans="1:26" ht="9" customHeight="1">
      <c r="A75" s="1"/>
      <c r="B75" s="14"/>
      <c r="C75" s="95"/>
      <c r="D75" s="9"/>
      <c r="E75" s="14"/>
      <c r="F75" s="95"/>
      <c r="G75" s="9"/>
      <c r="H75" s="14"/>
      <c r="I75" s="95"/>
      <c r="J75" s="9"/>
      <c r="K75" s="29"/>
      <c r="L75" s="1"/>
      <c r="M75" s="1"/>
      <c r="N75" s="1"/>
      <c r="O75" s="1"/>
      <c r="P75" s="1"/>
      <c r="Q75" s="1"/>
      <c r="R75" s="1"/>
      <c r="S75" s="1"/>
      <c r="T75" s="1"/>
      <c r="U75" s="1"/>
      <c r="V75" s="1"/>
      <c r="W75" s="1"/>
      <c r="X75" s="1"/>
      <c r="Y75" s="1"/>
      <c r="Z75" s="1"/>
    </row>
    <row r="76" spans="1:26" ht="9" customHeight="1">
      <c r="A76" s="1"/>
      <c r="B76" s="22"/>
      <c r="C76" s="22"/>
      <c r="D76" s="22"/>
      <c r="E76" s="22"/>
      <c r="F76" s="22"/>
      <c r="G76" s="22"/>
      <c r="H76" s="22"/>
      <c r="I76" s="22"/>
      <c r="J76" s="22"/>
      <c r="K76" s="22"/>
      <c r="L76" s="96"/>
      <c r="M76" s="96"/>
      <c r="N76" s="96"/>
      <c r="O76" s="96"/>
      <c r="P76" s="96"/>
      <c r="Q76" s="96"/>
      <c r="R76" s="1"/>
      <c r="S76" s="1"/>
      <c r="T76" s="1"/>
      <c r="U76" s="1"/>
      <c r="V76" s="1"/>
      <c r="W76" s="1"/>
      <c r="X76" s="1"/>
      <c r="Y76" s="1"/>
      <c r="Z76" s="1"/>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94</v>
      </c>
      <c r="C78" s="93"/>
      <c r="D78" s="29"/>
      <c r="E78" s="29"/>
      <c r="F78" s="29"/>
      <c r="G78" s="29"/>
      <c r="H78" s="29"/>
      <c r="I78" s="29"/>
      <c r="J78" s="29"/>
      <c r="K78" s="29"/>
      <c r="L78" s="96"/>
      <c r="M78" s="96"/>
      <c r="N78" s="96"/>
      <c r="O78" s="96"/>
      <c r="P78" s="96"/>
      <c r="Q78" s="96"/>
      <c r="R78" s="1"/>
      <c r="S78" s="1"/>
      <c r="T78" s="1"/>
      <c r="U78" s="1"/>
      <c r="V78" s="1"/>
      <c r="W78" s="1"/>
      <c r="X78" s="1"/>
      <c r="Y78" s="1"/>
      <c r="Z78" s="1"/>
    </row>
    <row r="79" spans="1:26" ht="291.75" customHeight="1">
      <c r="A79" s="1"/>
      <c r="B79" s="473" t="s">
        <v>95</v>
      </c>
      <c r="C79" s="402"/>
      <c r="D79" s="403"/>
      <c r="E79" s="29"/>
      <c r="F79" s="29"/>
      <c r="G79" s="469"/>
      <c r="H79" s="426"/>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c r="R80" s="1"/>
      <c r="S80" s="1"/>
      <c r="T80" s="1"/>
      <c r="U80" s="1"/>
      <c r="V80" s="1"/>
      <c r="W80" s="1"/>
      <c r="X80" s="1"/>
      <c r="Y80" s="1"/>
      <c r="Z80" s="1"/>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96</v>
      </c>
      <c r="C83" s="93"/>
      <c r="D83" s="29"/>
      <c r="E83" s="29"/>
      <c r="F83" s="29"/>
      <c r="G83" s="29"/>
      <c r="H83" s="29"/>
      <c r="I83" s="29"/>
      <c r="J83" s="29"/>
      <c r="K83" s="29"/>
      <c r="L83" s="96"/>
      <c r="M83" s="96"/>
      <c r="N83" s="96"/>
      <c r="O83" s="96"/>
      <c r="P83" s="96"/>
      <c r="Q83" s="96"/>
      <c r="R83" s="1"/>
      <c r="S83" s="1"/>
      <c r="T83" s="1"/>
      <c r="U83" s="1"/>
      <c r="V83" s="1"/>
      <c r="W83" s="1"/>
      <c r="X83" s="1"/>
      <c r="Y83" s="1"/>
      <c r="Z83" s="1"/>
    </row>
    <row r="84" spans="1:26" ht="33.75" customHeight="1">
      <c r="A84" s="1"/>
      <c r="B84" s="474" t="s">
        <v>121</v>
      </c>
      <c r="C84" s="402"/>
      <c r="D84" s="403"/>
      <c r="E84" s="12"/>
      <c r="F84" s="12"/>
      <c r="G84" s="94"/>
      <c r="H84" s="12"/>
      <c r="I84" s="12"/>
      <c r="J84" s="94"/>
      <c r="K84" s="12"/>
      <c r="L84" s="96"/>
      <c r="M84" s="96"/>
      <c r="N84" s="96"/>
      <c r="O84" s="96"/>
      <c r="P84" s="96"/>
      <c r="Q84" s="96"/>
      <c r="R84" s="1"/>
      <c r="S84" s="1"/>
      <c r="T84" s="1"/>
      <c r="U84" s="1"/>
      <c r="V84" s="1"/>
      <c r="W84" s="1"/>
      <c r="X84" s="1"/>
      <c r="Y84" s="1"/>
      <c r="Z84" s="1"/>
    </row>
    <row r="85" spans="1:26" ht="15.75" customHeight="1">
      <c r="A85" s="1"/>
      <c r="B85" s="14" t="s">
        <v>145</v>
      </c>
      <c r="C85" s="95"/>
      <c r="D85" s="354"/>
      <c r="E85" s="14" t="s">
        <v>146</v>
      </c>
      <c r="F85" s="95"/>
      <c r="G85" s="354"/>
      <c r="H85" s="14" t="s">
        <v>147</v>
      </c>
      <c r="I85" s="95"/>
      <c r="J85" s="354"/>
      <c r="K85" s="29"/>
      <c r="L85" s="96"/>
      <c r="M85" s="96"/>
      <c r="N85" s="96"/>
      <c r="O85" s="96"/>
      <c r="P85" s="96"/>
      <c r="Q85" s="96"/>
      <c r="R85" s="1"/>
      <c r="S85" s="1"/>
      <c r="T85" s="1"/>
      <c r="U85" s="1"/>
      <c r="V85" s="1"/>
      <c r="W85" s="1"/>
      <c r="X85" s="1"/>
      <c r="Y85" s="1"/>
      <c r="Z85" s="1"/>
    </row>
    <row r="86" spans="1:26" ht="15.75" customHeight="1">
      <c r="A86" s="1"/>
      <c r="B86" s="36"/>
      <c r="C86" s="29"/>
      <c r="D86" s="29"/>
      <c r="E86" s="36"/>
      <c r="F86" s="29"/>
      <c r="G86" s="29"/>
      <c r="H86" s="36"/>
      <c r="I86" s="29"/>
      <c r="J86" s="29"/>
      <c r="K86" s="29"/>
      <c r="L86" s="96"/>
      <c r="M86" s="96"/>
      <c r="N86" s="96"/>
      <c r="O86" s="96"/>
      <c r="P86" s="96"/>
      <c r="Q86" s="96"/>
      <c r="R86" s="1"/>
      <c r="S86" s="1"/>
      <c r="T86" s="1"/>
      <c r="U86" s="1"/>
      <c r="V86" s="1"/>
      <c r="W86" s="1"/>
      <c r="X86" s="1"/>
      <c r="Y86" s="1"/>
      <c r="Z86" s="1"/>
    </row>
    <row r="87" spans="1:26" ht="15.75" customHeight="1">
      <c r="A87" s="1"/>
      <c r="B87" s="14" t="s">
        <v>62</v>
      </c>
      <c r="C87" s="95"/>
      <c r="D87" s="354"/>
      <c r="E87" s="14" t="s">
        <v>62</v>
      </c>
      <c r="F87" s="95"/>
      <c r="G87" s="354"/>
      <c r="H87" s="14" t="s">
        <v>62</v>
      </c>
      <c r="I87" s="95"/>
      <c r="J87" s="354"/>
      <c r="K87" s="29"/>
      <c r="L87" s="96"/>
      <c r="M87" s="96"/>
      <c r="N87" s="96"/>
      <c r="O87" s="96"/>
      <c r="P87" s="96"/>
      <c r="Q87" s="96"/>
      <c r="R87" s="1"/>
      <c r="S87" s="1"/>
      <c r="T87" s="1"/>
      <c r="U87" s="1"/>
      <c r="V87" s="1"/>
      <c r="W87" s="1"/>
      <c r="X87" s="1"/>
      <c r="Y87" s="1"/>
      <c r="Z87" s="1"/>
    </row>
    <row r="88" spans="1:26" ht="15.75" customHeight="1">
      <c r="A88" s="1"/>
      <c r="B88" s="36"/>
      <c r="C88" s="29"/>
      <c r="D88" s="29"/>
      <c r="E88" s="36"/>
      <c r="F88" s="29"/>
      <c r="G88" s="29"/>
      <c r="H88" s="36"/>
      <c r="I88" s="29"/>
      <c r="J88" s="29"/>
      <c r="K88" s="29"/>
      <c r="L88" s="96"/>
      <c r="M88" s="96"/>
      <c r="N88" s="96"/>
      <c r="O88" s="96"/>
      <c r="P88" s="96"/>
      <c r="Q88" s="96"/>
      <c r="R88" s="1"/>
      <c r="S88" s="1"/>
      <c r="T88" s="1"/>
      <c r="U88" s="1"/>
      <c r="V88" s="1"/>
      <c r="W88" s="1"/>
      <c r="X88" s="1"/>
      <c r="Y88" s="1"/>
      <c r="Z88" s="1"/>
    </row>
    <row r="89" spans="1:26" ht="15.75" customHeight="1">
      <c r="A89" s="1"/>
      <c r="B89" s="14" t="s">
        <v>89</v>
      </c>
      <c r="C89" s="95"/>
      <c r="D89" s="357"/>
      <c r="E89" s="14" t="s">
        <v>89</v>
      </c>
      <c r="F89" s="95"/>
      <c r="G89" s="357"/>
      <c r="H89" s="14" t="s">
        <v>89</v>
      </c>
      <c r="I89" s="95"/>
      <c r="J89" s="357"/>
      <c r="K89" s="29"/>
      <c r="L89" s="96"/>
      <c r="M89" s="96"/>
      <c r="N89" s="96"/>
      <c r="O89" s="96"/>
      <c r="P89" s="96"/>
      <c r="Q89" s="96"/>
      <c r="R89" s="1"/>
      <c r="S89" s="1"/>
      <c r="T89" s="1"/>
      <c r="U89" s="1"/>
      <c r="V89" s="1"/>
      <c r="W89" s="1"/>
      <c r="X89" s="1"/>
      <c r="Y89" s="1"/>
      <c r="Z89" s="1"/>
    </row>
    <row r="90" spans="1:26" ht="15.75" customHeight="1">
      <c r="A90" s="27"/>
      <c r="B90" s="8"/>
      <c r="C90" s="8"/>
      <c r="D90" s="8"/>
      <c r="E90" s="8"/>
      <c r="F90" s="8"/>
      <c r="G90" s="8"/>
      <c r="H90" s="8"/>
      <c r="I90" s="8"/>
      <c r="J90" s="8"/>
      <c r="K90" s="8"/>
      <c r="L90" s="27"/>
      <c r="M90" s="27"/>
      <c r="N90" s="27"/>
      <c r="O90" s="27"/>
      <c r="P90" s="27"/>
      <c r="Q90" s="27"/>
      <c r="R90" s="27"/>
      <c r="S90" s="27"/>
      <c r="T90" s="27"/>
      <c r="U90" s="27"/>
      <c r="V90" s="27"/>
      <c r="W90" s="27"/>
      <c r="X90" s="27"/>
      <c r="Y90" s="27"/>
      <c r="Z90" s="27"/>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148</v>
      </c>
      <c r="C92" s="95"/>
      <c r="D92" s="354"/>
      <c r="E92" s="14" t="s">
        <v>149</v>
      </c>
      <c r="F92" s="95"/>
      <c r="G92" s="354"/>
      <c r="H92" s="14" t="s">
        <v>150</v>
      </c>
      <c r="I92" s="95"/>
      <c r="J92" s="354"/>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62</v>
      </c>
      <c r="C94" s="95"/>
      <c r="D94" s="354"/>
      <c r="E94" s="14" t="s">
        <v>62</v>
      </c>
      <c r="F94" s="95"/>
      <c r="G94" s="354"/>
      <c r="H94" s="14" t="s">
        <v>62</v>
      </c>
      <c r="I94" s="95"/>
      <c r="J94" s="354"/>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89</v>
      </c>
      <c r="C96" s="95"/>
      <c r="D96" s="357"/>
      <c r="E96" s="14" t="s">
        <v>89</v>
      </c>
      <c r="F96" s="95"/>
      <c r="G96" s="357"/>
      <c r="H96" s="14" t="s">
        <v>89</v>
      </c>
      <c r="I96" s="95"/>
      <c r="J96" s="357"/>
      <c r="K96" s="8"/>
      <c r="L96" s="27"/>
      <c r="M96" s="27"/>
      <c r="N96" s="27"/>
      <c r="O96" s="27"/>
      <c r="P96" s="27"/>
      <c r="Q96" s="27"/>
      <c r="R96" s="27"/>
      <c r="S96" s="27"/>
      <c r="T96" s="27"/>
      <c r="U96" s="27"/>
      <c r="V96" s="27"/>
      <c r="W96" s="27"/>
      <c r="X96" s="27"/>
      <c r="Y96" s="27"/>
      <c r="Z96" s="27"/>
    </row>
    <row r="97" spans="1:26" ht="9" customHeight="1">
      <c r="A97" s="27"/>
      <c r="B97" s="14"/>
      <c r="C97" s="14"/>
      <c r="D97" s="14"/>
      <c r="E97" s="14"/>
      <c r="F97" s="14"/>
      <c r="G97" s="14"/>
      <c r="H97" s="14"/>
      <c r="I97" s="14"/>
      <c r="J97" s="14"/>
      <c r="K97" s="14"/>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32"/>
      <c r="C100" s="32"/>
      <c r="D100" s="32"/>
      <c r="E100" s="32"/>
      <c r="F100" s="32"/>
      <c r="G100" s="32"/>
      <c r="H100" s="32"/>
      <c r="I100" s="32"/>
      <c r="J100" s="475" t="str">
        <f>Pokyny!E50</f>
        <v xml:space="preserve"> Verze 1: červenec 2026</v>
      </c>
      <c r="K100" s="403"/>
      <c r="L100" s="27"/>
      <c r="M100" s="27"/>
      <c r="N100" s="27"/>
      <c r="O100" s="27"/>
      <c r="P100" s="27"/>
      <c r="Q100" s="27"/>
      <c r="R100" s="27"/>
      <c r="S100" s="27"/>
      <c r="T100" s="27"/>
      <c r="U100" s="27"/>
      <c r="V100" s="27"/>
      <c r="W100" s="27"/>
      <c r="X100" s="27"/>
      <c r="Y100" s="27"/>
      <c r="Z100" s="27"/>
    </row>
    <row r="101" spans="1:26" ht="1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42" customHeight="1">
      <c r="A102" s="1"/>
      <c r="B102" s="74"/>
      <c r="C102" s="74"/>
      <c r="D102" s="74"/>
      <c r="E102" s="74"/>
      <c r="F102" s="74"/>
      <c r="G102" s="74"/>
      <c r="H102" s="74"/>
      <c r="I102" s="74"/>
      <c r="J102" s="74"/>
      <c r="K102" s="74"/>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467" t="s">
        <v>15</v>
      </c>
      <c r="K105" s="455"/>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9.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96"/>
      <c r="B176" s="96"/>
      <c r="C176" s="96"/>
      <c r="D176" s="96"/>
      <c r="E176" s="96"/>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qFSrBojMu4STwcwz9BkCtpDpB6uoSlvmuOlKd9pfyYZ4Z6J4ZWnuJI99gZMee+qhx/SQOOMGHkl5eqyMXsBXJQ==" saltValue="R24NbOBda5zVm4iu09sSTg==" spinCount="100000" sheet="1" objects="1" scenarios="1" selectLockedCells="1"/>
  <mergeCells count="13">
    <mergeCell ref="J105:K105"/>
    <mergeCell ref="B3:G3"/>
    <mergeCell ref="B6:K6"/>
    <mergeCell ref="D15:G15"/>
    <mergeCell ref="D17:G17"/>
    <mergeCell ref="D26:H26"/>
    <mergeCell ref="B28:D29"/>
    <mergeCell ref="B46:D47"/>
    <mergeCell ref="B49:D50"/>
    <mergeCell ref="B79:D79"/>
    <mergeCell ref="G79:H79"/>
    <mergeCell ref="B84:D84"/>
    <mergeCell ref="J100:K100"/>
  </mergeCells>
  <conditionalFormatting sqref="E21">
    <cfRule type="containsText" dxfId="92" priority="1" operator="containsText" text="Nevyplněno">
      <formula>NOT(ISERROR(SEARCH(("Nevyplněno"),(E21))))</formula>
    </cfRule>
  </conditionalFormatting>
  <conditionalFormatting sqref="D21">
    <cfRule type="expression" dxfId="91" priority="2">
      <formula>$D$19&lt;&gt;"VO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0" priority="3">
      <formula>$D$19="VO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89" priority="4">
      <formula>$D$21="ostatní VO - výzkumná organizace mimo VVI, VVS a AV ČR"</formula>
    </cfRule>
  </conditionalFormatting>
  <dataValidations count="4">
    <dataValidation type="custom" allowBlank="1" showInputMessage="1" showErrorMessage="1" prompt="Zadejte osmimístné IČ." sqref="D87 G87 J87 D94 G94 J94" xr:uid="{00000000-0002-0000-0400-000001000000}">
      <formula1>EQ(LEN(D87),(8))</formula1>
    </dataValidation>
    <dataValidation type="custom" allowBlank="1" showInputMessage="1" showErrorMessage="1" prompt="Vložte IČ organizace o délce 8 čísel." sqref="D11" xr:uid="{00000000-0002-0000-0400-000002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9 G89 J89 D96 G96 J96" xr:uid="{00000000-0002-0000-0400-000004000000}">
      <formula1>0</formula1>
      <formula2>1</formula2>
    </dataValidation>
    <dataValidation type="custom" allowBlank="1" showInputMessage="1" showErrorMessage="1" prompt="Pokyny - Vyplňte popis beneficientů o maximální délce 1000 znaků." sqref="G79" xr:uid="{00000000-0002-0000-0400-000006000000}">
      <formula1>LTE(LEN(G79),(1000))</formula1>
    </dataValidation>
  </dataValidations>
  <hyperlinks>
    <hyperlink ref="E19" r:id="rId1" xr:uid="{00000000-0004-0000-04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xr:uid="{00000000-0002-0000-0400-000000000000}">
          <x14:formula1>
            <xm:f>číselníky!$K$3:$K$6</xm:f>
          </x14:formula1>
          <xm:sqref>E19</xm:sqref>
        </x14:dataValidation>
        <x14:dataValidation type="list" allowBlank="1" showInputMessage="1" showErrorMessage="1" prompt="Neplatná hodnota - Vyberte prosím některou z možností rozevíracího seznamu." xr:uid="{00000000-0002-0000-0400-000003000000}">
          <x14:formula1>
            <xm:f>číselníky!$O$2:$O$8</xm:f>
          </x14:formula1>
          <xm:sqref>D17</xm:sqref>
        </x14:dataValidation>
        <x14:dataValidation type="list" allowBlank="1" showInputMessage="1" showErrorMessage="1" prompt="Definice malého, středního a velkého podniku se řídí dle Přílohy 1 Nařízení Evropské komise (viz odkaz vpravo)." xr:uid="{00000000-0002-0000-0400-000005000000}">
          <x14:formula1>
            <xm:f>číselníky!$K$2:$K$6</xm:f>
          </x14:formula1>
          <xm:sqref>D19</xm:sqref>
        </x14:dataValidation>
        <x14:dataValidation type="list" allowBlank="1" xr:uid="{00000000-0002-0000-0400-000007000000}">
          <x14:formula1>
            <xm:f>číselníky!$L$3:$L$6</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rgb="FFF8F8F8"/>
    <outlinePr summaryBelow="0" summaryRight="0"/>
    <pageSetUpPr fitToPage="1"/>
  </sheetPr>
  <dimension ref="A1:AA1000"/>
  <sheetViews>
    <sheetView showGridLines="0" workbookViewId="0">
      <selection activeCell="D10" sqref="D10"/>
    </sheetView>
  </sheetViews>
  <sheetFormatPr defaultColWidth="14.42578125" defaultRowHeight="15" customHeight="1"/>
  <cols>
    <col min="1" max="1" width="5.5703125" customWidth="1"/>
    <col min="2" max="2" width="29" customWidth="1"/>
    <col min="3" max="3" width="3" customWidth="1"/>
    <col min="4" max="4" width="40.7109375" customWidth="1"/>
    <col min="5" max="5" width="2.28515625" customWidth="1"/>
    <col min="6" max="6" width="7.7109375" customWidth="1"/>
    <col min="7" max="7" width="2.7109375" customWidth="1"/>
    <col min="8" max="8" width="29" customWidth="1"/>
    <col min="9" max="9" width="2.7109375" customWidth="1"/>
    <col min="10" max="10" width="40.7109375" customWidth="1"/>
    <col min="11" max="11" width="2.140625" customWidth="1"/>
    <col min="12" max="12" width="7.7109375" customWidth="1"/>
    <col min="13" max="13" width="2.7109375" customWidth="1"/>
    <col min="14" max="14" width="29" customWidth="1"/>
    <col min="15" max="15" width="2.7109375" customWidth="1"/>
    <col min="16" max="16" width="40.7109375" customWidth="1"/>
    <col min="17" max="17" width="2.140625" customWidth="1"/>
    <col min="18" max="18" width="7.7109375" customWidth="1"/>
    <col min="19" max="27" width="14.42578125" customWidth="1"/>
  </cols>
  <sheetData>
    <row r="1" spans="1:27" ht="15" customHeight="1">
      <c r="A1" s="355"/>
      <c r="B1" s="1"/>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36" t="s">
        <v>151</v>
      </c>
      <c r="C3" s="402"/>
      <c r="D3" s="402"/>
      <c r="E3" s="402"/>
      <c r="F3" s="402"/>
      <c r="G3" s="402"/>
      <c r="H3" s="402"/>
      <c r="I3" s="402"/>
      <c r="J3" s="403"/>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c r="N4" s="1"/>
      <c r="O4" s="1"/>
      <c r="P4" s="1"/>
      <c r="Q4" s="1"/>
      <c r="R4" s="1"/>
      <c r="S4" s="1"/>
      <c r="T4" s="1"/>
      <c r="U4" s="1"/>
      <c r="V4" s="1"/>
      <c r="W4" s="1"/>
      <c r="X4" s="1"/>
      <c r="Y4" s="1"/>
      <c r="Z4" s="1"/>
      <c r="AA4" s="1"/>
    </row>
    <row r="5" spans="1:27" ht="15.75" customHeight="1">
      <c r="A5" s="1"/>
      <c r="B5" s="5"/>
      <c r="C5" s="5"/>
      <c r="D5" s="33"/>
      <c r="E5" s="33"/>
      <c r="F5" s="110"/>
      <c r="G5" s="78"/>
      <c r="H5" s="111"/>
      <c r="I5" s="111"/>
      <c r="J5" s="112"/>
      <c r="K5" s="112"/>
      <c r="L5" s="111"/>
      <c r="M5" s="111"/>
      <c r="N5" s="1"/>
      <c r="O5" s="1"/>
      <c r="P5" s="1"/>
      <c r="Q5" s="1"/>
      <c r="R5" s="1"/>
      <c r="S5" s="1"/>
      <c r="T5" s="1"/>
      <c r="U5" s="1"/>
      <c r="V5" s="1"/>
      <c r="W5" s="1"/>
      <c r="X5" s="1"/>
      <c r="Y5" s="1"/>
      <c r="Z5" s="1"/>
      <c r="AA5" s="1"/>
    </row>
    <row r="6" spans="1:27" ht="24" customHeight="1">
      <c r="A6" s="1"/>
      <c r="B6" s="477" t="s">
        <v>152</v>
      </c>
      <c r="C6" s="402"/>
      <c r="D6" s="402"/>
      <c r="E6" s="402"/>
      <c r="F6" s="402"/>
      <c r="G6" s="402"/>
      <c r="H6" s="402"/>
      <c r="I6" s="402"/>
      <c r="J6" s="402"/>
      <c r="K6" s="402"/>
      <c r="L6" s="402"/>
      <c r="M6" s="402"/>
      <c r="N6" s="402"/>
      <c r="O6" s="402"/>
      <c r="P6" s="402"/>
      <c r="Q6" s="402"/>
      <c r="R6" s="403"/>
      <c r="S6" s="1"/>
      <c r="T6" s="1"/>
      <c r="U6" s="1"/>
      <c r="V6" s="1"/>
      <c r="W6" s="1"/>
      <c r="X6" s="1"/>
      <c r="Y6" s="1"/>
      <c r="Z6" s="1"/>
      <c r="AA6" s="1"/>
    </row>
    <row r="7" spans="1:27" ht="9" customHeight="1">
      <c r="A7" s="1"/>
      <c r="B7" s="113"/>
      <c r="C7" s="113"/>
      <c r="D7" s="113"/>
      <c r="E7" s="113"/>
      <c r="F7" s="113"/>
      <c r="G7" s="113"/>
      <c r="H7" s="113"/>
      <c r="I7" s="113"/>
      <c r="J7" s="113"/>
      <c r="K7" s="113"/>
      <c r="L7" s="113"/>
      <c r="M7" s="114"/>
      <c r="N7" s="1"/>
      <c r="O7" s="1"/>
      <c r="P7" s="1"/>
      <c r="Q7" s="1"/>
      <c r="R7" s="1"/>
      <c r="S7" s="1"/>
      <c r="T7" s="1"/>
      <c r="U7" s="1"/>
      <c r="V7" s="1"/>
      <c r="W7" s="1"/>
      <c r="X7" s="1"/>
      <c r="Y7" s="1"/>
      <c r="Z7" s="1"/>
      <c r="AA7" s="1"/>
    </row>
    <row r="8" spans="1:27" ht="28.5" customHeight="1">
      <c r="A8" s="1"/>
      <c r="B8" s="478" t="s">
        <v>153</v>
      </c>
      <c r="C8" s="455"/>
      <c r="D8" s="455"/>
      <c r="E8" s="455"/>
      <c r="F8" s="455"/>
      <c r="G8" s="455"/>
      <c r="H8" s="455"/>
      <c r="I8" s="455"/>
      <c r="J8" s="455"/>
      <c r="K8" s="455"/>
      <c r="L8" s="455"/>
      <c r="M8" s="455"/>
      <c r="N8" s="479"/>
      <c r="O8" s="86"/>
      <c r="P8" s="86"/>
      <c r="Q8" s="86"/>
      <c r="R8" s="86"/>
      <c r="S8" s="86"/>
      <c r="T8" s="86"/>
      <c r="U8" s="86"/>
      <c r="V8" s="86"/>
      <c r="W8" s="86"/>
      <c r="X8" s="86"/>
      <c r="Y8" s="86"/>
      <c r="Z8" s="86"/>
      <c r="AA8" s="86"/>
    </row>
    <row r="9" spans="1:27" ht="16.5" customHeight="1">
      <c r="A9" s="27"/>
      <c r="B9" s="115"/>
      <c r="C9" s="115"/>
      <c r="D9" s="115"/>
      <c r="E9" s="115"/>
      <c r="F9" s="115"/>
      <c r="G9" s="115"/>
      <c r="H9" s="115"/>
      <c r="I9" s="115"/>
      <c r="J9" s="115"/>
      <c r="K9" s="22"/>
      <c r="L9" s="22"/>
      <c r="M9" s="116"/>
      <c r="N9" s="27"/>
      <c r="O9" s="27"/>
      <c r="P9" s="27"/>
      <c r="Q9" s="27"/>
      <c r="R9" s="27"/>
      <c r="S9" s="27"/>
      <c r="T9" s="27"/>
      <c r="U9" s="27"/>
      <c r="V9" s="27"/>
      <c r="W9" s="27"/>
      <c r="X9" s="27"/>
      <c r="Y9" s="27"/>
      <c r="Z9" s="27"/>
      <c r="AA9" s="27"/>
    </row>
    <row r="10" spans="1:27" ht="15.75" customHeight="1">
      <c r="A10" s="27"/>
      <c r="B10" s="117" t="s">
        <v>154</v>
      </c>
      <c r="C10" s="115"/>
      <c r="D10" s="354" t="s">
        <v>1948</v>
      </c>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 customHeight="1">
      <c r="A11" s="27"/>
      <c r="B11" s="115"/>
      <c r="C11" s="115"/>
      <c r="D11" s="115"/>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0"/>
      <c r="C12" s="10"/>
      <c r="D12" s="10"/>
      <c r="E12" s="10"/>
      <c r="F12" s="10"/>
      <c r="G12" s="10"/>
      <c r="H12" s="10"/>
      <c r="I12" s="10"/>
      <c r="J12" s="10"/>
      <c r="K12" s="10"/>
      <c r="L12" s="10"/>
      <c r="M12" s="116"/>
      <c r="N12" s="27"/>
      <c r="O12" s="27"/>
      <c r="P12" s="27"/>
      <c r="Q12" s="27"/>
      <c r="R12" s="27"/>
      <c r="S12" s="27"/>
      <c r="T12" s="27"/>
      <c r="U12" s="27"/>
      <c r="V12" s="27"/>
      <c r="W12" s="27"/>
      <c r="X12" s="27"/>
      <c r="Y12" s="27"/>
      <c r="Z12" s="27"/>
      <c r="AA12" s="27"/>
    </row>
    <row r="13" spans="1:27" ht="15" customHeight="1">
      <c r="A13" s="27"/>
      <c r="B13" s="118" t="s">
        <v>155</v>
      </c>
      <c r="C13" s="45"/>
      <c r="D13" s="20"/>
      <c r="E13" s="20"/>
      <c r="F13" s="10"/>
      <c r="G13" s="10"/>
      <c r="H13" s="118" t="s">
        <v>156</v>
      </c>
      <c r="I13" s="45"/>
      <c r="J13" s="20"/>
      <c r="K13" s="20"/>
      <c r="L13" s="10"/>
      <c r="M13" s="116"/>
      <c r="N13" s="118" t="s">
        <v>157</v>
      </c>
      <c r="O13" s="45"/>
      <c r="P13" s="20"/>
      <c r="Q13" s="20"/>
      <c r="R13" s="10"/>
      <c r="S13" s="27"/>
      <c r="T13" s="27"/>
      <c r="U13" s="27"/>
      <c r="V13" s="27"/>
      <c r="W13" s="27"/>
      <c r="X13" s="27"/>
      <c r="Y13" s="27"/>
      <c r="Z13" s="27"/>
      <c r="AA13" s="27"/>
    </row>
    <row r="14" spans="1:27" ht="13.5" customHeight="1">
      <c r="A14" s="27"/>
      <c r="B14" s="9"/>
      <c r="C14" s="9"/>
      <c r="D14" s="9"/>
      <c r="E14" s="9"/>
      <c r="F14" s="9"/>
      <c r="G14" s="10"/>
      <c r="H14" s="9"/>
      <c r="I14" s="9"/>
      <c r="J14" s="9"/>
      <c r="K14" s="9"/>
      <c r="L14" s="9"/>
      <c r="M14" s="116"/>
      <c r="N14" s="9"/>
      <c r="O14" s="9"/>
      <c r="P14" s="9"/>
      <c r="Q14" s="9"/>
      <c r="R14" s="9"/>
      <c r="S14" s="27"/>
      <c r="T14" s="27"/>
      <c r="U14" s="27"/>
      <c r="V14" s="27"/>
      <c r="W14" s="27"/>
      <c r="X14" s="27"/>
      <c r="Y14" s="27"/>
      <c r="Z14" s="27"/>
      <c r="AA14" s="27"/>
    </row>
    <row r="15" spans="1:27" ht="15.75" customHeight="1">
      <c r="A15" s="27"/>
      <c r="B15" s="39" t="s">
        <v>64</v>
      </c>
      <c r="C15" s="39"/>
      <c r="D15" s="354"/>
      <c r="E15" s="9"/>
      <c r="F15" s="14"/>
      <c r="G15" s="119"/>
      <c r="H15" s="39" t="s">
        <v>64</v>
      </c>
      <c r="I15" s="39"/>
      <c r="J15" s="354"/>
      <c r="K15" s="9"/>
      <c r="L15" s="14"/>
      <c r="M15" s="116"/>
      <c r="N15" s="39" t="s">
        <v>64</v>
      </c>
      <c r="O15" s="39"/>
      <c r="P15" s="354"/>
      <c r="Q15" s="9"/>
      <c r="R15" s="14"/>
      <c r="S15" s="27"/>
      <c r="T15" s="27"/>
      <c r="U15" s="27"/>
      <c r="V15" s="27"/>
      <c r="W15" s="27"/>
      <c r="X15" s="27"/>
      <c r="Y15" s="27"/>
      <c r="Z15" s="27"/>
      <c r="AA15" s="27"/>
    </row>
    <row r="16" spans="1:27" ht="15.75" customHeight="1">
      <c r="A16" s="27"/>
      <c r="B16" s="8"/>
      <c r="C16" s="8"/>
      <c r="D16" s="8"/>
      <c r="E16" s="9"/>
      <c r="F16" s="55"/>
      <c r="G16" s="119"/>
      <c r="H16" s="8"/>
      <c r="I16" s="8"/>
      <c r="J16" s="120"/>
      <c r="K16" s="9"/>
      <c r="L16" s="55"/>
      <c r="M16" s="116"/>
      <c r="N16" s="8"/>
      <c r="O16" s="8"/>
      <c r="P16" s="8"/>
      <c r="Q16" s="9"/>
      <c r="R16" s="55"/>
      <c r="S16" s="27"/>
      <c r="T16" s="27"/>
      <c r="U16" s="27"/>
      <c r="V16" s="27"/>
      <c r="W16" s="27"/>
      <c r="X16" s="27"/>
      <c r="Y16" s="27"/>
      <c r="Z16" s="27"/>
      <c r="AA16" s="27"/>
    </row>
    <row r="17" spans="1:27" ht="15.75" customHeight="1">
      <c r="A17" s="27"/>
      <c r="B17" s="39" t="s">
        <v>158</v>
      </c>
      <c r="C17" s="121"/>
      <c r="D17" s="354" t="s">
        <v>23</v>
      </c>
      <c r="E17" s="9"/>
      <c r="F17" s="63"/>
      <c r="G17" s="119"/>
      <c r="H17" s="39" t="s">
        <v>158</v>
      </c>
      <c r="I17" s="39"/>
      <c r="J17" s="354" t="s">
        <v>23</v>
      </c>
      <c r="K17" s="9"/>
      <c r="L17" s="63"/>
      <c r="M17" s="116"/>
      <c r="N17" s="39" t="s">
        <v>158</v>
      </c>
      <c r="O17" s="121"/>
      <c r="P17" s="354" t="s">
        <v>23</v>
      </c>
      <c r="Q17" s="9"/>
      <c r="R17" s="63"/>
      <c r="S17" s="27"/>
      <c r="T17" s="27"/>
      <c r="U17" s="27"/>
      <c r="V17" s="27"/>
      <c r="W17" s="27"/>
      <c r="X17" s="27"/>
      <c r="Y17" s="27"/>
      <c r="Z17" s="27"/>
      <c r="AA17" s="27"/>
    </row>
    <row r="18" spans="1:27" ht="15.75" customHeight="1">
      <c r="A18" s="27"/>
      <c r="B18" s="14"/>
      <c r="C18" s="14"/>
      <c r="D18" s="8"/>
      <c r="E18" s="9"/>
      <c r="F18" s="14"/>
      <c r="G18" s="119"/>
      <c r="H18" s="14"/>
      <c r="I18" s="14"/>
      <c r="J18" s="8"/>
      <c r="K18" s="9"/>
      <c r="L18" s="14"/>
      <c r="M18" s="116"/>
      <c r="N18" s="14"/>
      <c r="O18" s="14"/>
      <c r="P18" s="8"/>
      <c r="Q18" s="9"/>
      <c r="R18" s="14"/>
      <c r="S18" s="27"/>
      <c r="T18" s="27"/>
      <c r="U18" s="27"/>
      <c r="V18" s="27"/>
      <c r="W18" s="27"/>
      <c r="X18" s="27"/>
      <c r="Y18" s="27"/>
      <c r="Z18" s="27"/>
      <c r="AA18" s="27"/>
    </row>
    <row r="19" spans="1:27" ht="15.75" customHeight="1">
      <c r="A19" s="27"/>
      <c r="B19" s="39" t="s">
        <v>69</v>
      </c>
      <c r="C19" s="39"/>
      <c r="D19" s="354"/>
      <c r="E19" s="9"/>
      <c r="F19" s="63"/>
      <c r="G19" s="119"/>
      <c r="H19" s="39" t="s">
        <v>69</v>
      </c>
      <c r="I19" s="39"/>
      <c r="J19" s="354"/>
      <c r="K19" s="9"/>
      <c r="L19" s="63"/>
      <c r="M19" s="116"/>
      <c r="N19" s="39" t="s">
        <v>69</v>
      </c>
      <c r="O19" s="39"/>
      <c r="P19" s="354"/>
      <c r="Q19" s="9"/>
      <c r="R19" s="63"/>
      <c r="S19" s="27"/>
      <c r="T19" s="27"/>
      <c r="U19" s="27"/>
      <c r="V19" s="27"/>
      <c r="W19" s="27"/>
      <c r="X19" s="27"/>
      <c r="Y19" s="27"/>
      <c r="Z19" s="27"/>
      <c r="AA19" s="27"/>
    </row>
    <row r="20" spans="1:27" ht="15.75" customHeight="1">
      <c r="A20" s="27"/>
      <c r="B20" s="39"/>
      <c r="C20" s="39"/>
      <c r="D20" s="9"/>
      <c r="E20" s="9"/>
      <c r="F20" s="63"/>
      <c r="G20" s="119"/>
      <c r="H20" s="39"/>
      <c r="I20" s="39"/>
      <c r="J20" s="9"/>
      <c r="K20" s="9"/>
      <c r="L20" s="63"/>
      <c r="M20" s="116"/>
      <c r="N20" s="39"/>
      <c r="O20" s="39"/>
      <c r="P20" s="9"/>
      <c r="Q20" s="9"/>
      <c r="R20" s="63"/>
      <c r="S20" s="27"/>
      <c r="T20" s="27"/>
      <c r="U20" s="27"/>
      <c r="V20" s="27"/>
      <c r="W20" s="27"/>
      <c r="X20" s="27"/>
      <c r="Y20" s="27"/>
      <c r="Z20" s="27"/>
      <c r="AA20" s="27"/>
    </row>
    <row r="21" spans="1:27" ht="15.75" customHeight="1">
      <c r="A21" s="27"/>
      <c r="B21" s="39" t="s">
        <v>159</v>
      </c>
      <c r="C21" s="39"/>
      <c r="D21" s="365"/>
      <c r="E21" s="9"/>
      <c r="F21" s="63"/>
      <c r="G21" s="119"/>
      <c r="H21" s="39" t="s">
        <v>159</v>
      </c>
      <c r="I21" s="39"/>
      <c r="J21" s="365"/>
      <c r="K21" s="9"/>
      <c r="L21" s="63"/>
      <c r="M21" s="116"/>
      <c r="N21" s="39" t="s">
        <v>160</v>
      </c>
      <c r="O21" s="39"/>
      <c r="P21" s="365"/>
      <c r="Q21" s="9"/>
      <c r="R21" s="63"/>
      <c r="S21" s="27"/>
      <c r="T21" s="27"/>
      <c r="U21" s="27"/>
      <c r="V21" s="27"/>
      <c r="W21" s="27"/>
      <c r="X21" s="27"/>
      <c r="Y21" s="27"/>
      <c r="Z21" s="27"/>
      <c r="AA21" s="27"/>
    </row>
    <row r="22" spans="1:27" ht="15.75" customHeight="1">
      <c r="A22" s="27"/>
      <c r="B22" s="39"/>
      <c r="C22" s="39"/>
      <c r="D22" s="9"/>
      <c r="E22" s="9"/>
      <c r="F22" s="63"/>
      <c r="G22" s="119"/>
      <c r="H22" s="39"/>
      <c r="I22" s="39"/>
      <c r="J22" s="9"/>
      <c r="K22" s="9"/>
      <c r="L22" s="63"/>
      <c r="M22" s="116"/>
      <c r="N22" s="39"/>
      <c r="O22" s="39"/>
      <c r="P22" s="9"/>
      <c r="Q22" s="9"/>
      <c r="R22" s="63"/>
      <c r="S22" s="27"/>
      <c r="T22" s="27"/>
      <c r="U22" s="27"/>
      <c r="V22" s="27"/>
      <c r="W22" s="27"/>
      <c r="X22" s="27"/>
      <c r="Y22" s="27"/>
      <c r="Z22" s="27"/>
      <c r="AA22" s="27"/>
    </row>
    <row r="23" spans="1:27" ht="15.75" customHeight="1">
      <c r="A23" s="27"/>
      <c r="B23" s="39" t="s">
        <v>161</v>
      </c>
      <c r="C23" s="39"/>
      <c r="D23" s="365"/>
      <c r="E23" s="9"/>
      <c r="F23" s="63"/>
      <c r="G23" s="119"/>
      <c r="H23" s="39" t="s">
        <v>161</v>
      </c>
      <c r="I23" s="39"/>
      <c r="J23" s="365"/>
      <c r="K23" s="9"/>
      <c r="L23" s="63"/>
      <c r="M23" s="116"/>
      <c r="N23" s="39" t="s">
        <v>161</v>
      </c>
      <c r="O23" s="39"/>
      <c r="P23" s="365"/>
      <c r="Q23" s="9"/>
      <c r="R23" s="63"/>
      <c r="S23" s="27"/>
      <c r="T23" s="27"/>
      <c r="U23" s="27"/>
      <c r="V23" s="27"/>
      <c r="W23" s="27"/>
      <c r="X23" s="27"/>
      <c r="Y23" s="27"/>
      <c r="Z23" s="27"/>
      <c r="AA23" s="27"/>
    </row>
    <row r="24" spans="1:27" ht="13.5" customHeight="1">
      <c r="A24" s="27"/>
      <c r="B24" s="8"/>
      <c r="C24" s="8"/>
      <c r="D24" s="8"/>
      <c r="E24" s="8"/>
      <c r="F24" s="8"/>
      <c r="G24" s="27"/>
      <c r="H24" s="8"/>
      <c r="I24" s="8"/>
      <c r="J24" s="8"/>
      <c r="K24" s="8"/>
      <c r="L24" s="8"/>
      <c r="M24" s="116"/>
      <c r="N24" s="8"/>
      <c r="O24" s="8"/>
      <c r="P24" s="8"/>
      <c r="Q24" s="8"/>
      <c r="R24" s="8"/>
      <c r="S24" s="27"/>
      <c r="T24" s="27"/>
      <c r="U24" s="27"/>
      <c r="V24" s="27"/>
      <c r="W24" s="27"/>
      <c r="X24" s="27"/>
      <c r="Y24" s="27"/>
      <c r="Z24" s="27"/>
      <c r="AA24" s="27"/>
    </row>
    <row r="25" spans="1:27" ht="24.75" customHeight="1">
      <c r="A25" s="27"/>
      <c r="B25" s="10"/>
      <c r="C25" s="10"/>
      <c r="D25" s="10"/>
      <c r="E25" s="10"/>
      <c r="F25" s="10"/>
      <c r="G25" s="10"/>
      <c r="H25" s="10"/>
      <c r="I25" s="10"/>
      <c r="J25" s="10"/>
      <c r="K25" s="10"/>
      <c r="L25" s="10"/>
      <c r="M25" s="116"/>
      <c r="N25" s="27"/>
      <c r="O25" s="27"/>
      <c r="P25" s="27"/>
      <c r="Q25" s="27"/>
      <c r="R25" s="27"/>
      <c r="S25" s="27"/>
      <c r="T25" s="27"/>
      <c r="U25" s="27"/>
      <c r="V25" s="27"/>
      <c r="W25" s="27"/>
      <c r="X25" s="27"/>
      <c r="Y25" s="27"/>
      <c r="Z25" s="27"/>
      <c r="AA25" s="27"/>
    </row>
    <row r="26" spans="1:27" ht="15" customHeight="1">
      <c r="A26" s="27"/>
      <c r="B26" s="118" t="s">
        <v>162</v>
      </c>
      <c r="C26" s="45"/>
      <c r="D26" s="20"/>
      <c r="E26" s="20"/>
      <c r="F26" s="10"/>
      <c r="G26" s="10"/>
      <c r="H26" s="118" t="s">
        <v>163</v>
      </c>
      <c r="I26" s="45"/>
      <c r="J26" s="20"/>
      <c r="K26" s="20"/>
      <c r="L26" s="10"/>
      <c r="M26" s="116"/>
      <c r="N26" s="118" t="s">
        <v>164</v>
      </c>
      <c r="O26" s="45"/>
      <c r="P26" s="20"/>
      <c r="Q26" s="20"/>
      <c r="R26" s="10"/>
      <c r="S26" s="27"/>
      <c r="T26" s="27"/>
      <c r="U26" s="27"/>
      <c r="V26" s="27"/>
      <c r="W26" s="27"/>
      <c r="X26" s="27"/>
      <c r="Y26" s="27"/>
      <c r="Z26" s="27"/>
      <c r="AA26" s="27"/>
    </row>
    <row r="27" spans="1:27" ht="13.5" customHeight="1">
      <c r="A27" s="27"/>
      <c r="B27" s="9"/>
      <c r="C27" s="9"/>
      <c r="D27" s="9"/>
      <c r="E27" s="9"/>
      <c r="F27" s="9"/>
      <c r="G27" s="10"/>
      <c r="H27" s="9"/>
      <c r="I27" s="9"/>
      <c r="J27" s="9"/>
      <c r="K27" s="9"/>
      <c r="L27" s="9"/>
      <c r="M27" s="116"/>
      <c r="N27" s="14"/>
      <c r="O27" s="14"/>
      <c r="P27" s="9"/>
      <c r="Q27" s="9"/>
      <c r="R27" s="29"/>
      <c r="S27" s="27"/>
      <c r="T27" s="27"/>
      <c r="U27" s="27"/>
      <c r="V27" s="27"/>
      <c r="W27" s="27"/>
      <c r="X27" s="27"/>
      <c r="Y27" s="27"/>
      <c r="Z27" s="27"/>
      <c r="AA27" s="27"/>
    </row>
    <row r="28" spans="1:27" ht="15.75" customHeight="1">
      <c r="A28" s="27"/>
      <c r="B28" s="39" t="s">
        <v>64</v>
      </c>
      <c r="C28" s="39"/>
      <c r="D28" s="354"/>
      <c r="E28" s="9"/>
      <c r="F28" s="14"/>
      <c r="G28" s="119"/>
      <c r="H28" s="39" t="s">
        <v>64</v>
      </c>
      <c r="I28" s="39"/>
      <c r="J28" s="354"/>
      <c r="K28" s="9"/>
      <c r="L28" s="14"/>
      <c r="M28" s="116"/>
      <c r="N28" s="39" t="s">
        <v>64</v>
      </c>
      <c r="O28" s="39"/>
      <c r="P28" s="354"/>
      <c r="Q28" s="9"/>
      <c r="R28" s="14"/>
      <c r="S28" s="27"/>
      <c r="T28" s="27"/>
      <c r="U28" s="27"/>
      <c r="V28" s="27"/>
      <c r="W28" s="27"/>
      <c r="X28" s="27"/>
      <c r="Y28" s="27"/>
      <c r="Z28" s="27"/>
      <c r="AA28" s="27"/>
    </row>
    <row r="29" spans="1:27" ht="15.75" customHeight="1">
      <c r="A29" s="27"/>
      <c r="B29" s="8"/>
      <c r="C29" s="8"/>
      <c r="D29" s="8"/>
      <c r="E29" s="9"/>
      <c r="F29" s="55"/>
      <c r="G29" s="119"/>
      <c r="H29" s="8"/>
      <c r="I29" s="8"/>
      <c r="J29" s="120"/>
      <c r="K29" s="9"/>
      <c r="L29" s="55"/>
      <c r="M29" s="116"/>
      <c r="N29" s="8"/>
      <c r="O29" s="8"/>
      <c r="P29" s="8"/>
      <c r="Q29" s="9"/>
      <c r="R29" s="55"/>
      <c r="S29" s="27"/>
      <c r="T29" s="27"/>
      <c r="U29" s="27"/>
      <c r="V29" s="27"/>
      <c r="W29" s="27"/>
      <c r="X29" s="27"/>
      <c r="Y29" s="27"/>
      <c r="Z29" s="27"/>
      <c r="AA29" s="27"/>
    </row>
    <row r="30" spans="1:27" ht="15.75" customHeight="1">
      <c r="A30" s="27"/>
      <c r="B30" s="39" t="s">
        <v>158</v>
      </c>
      <c r="C30" s="121"/>
      <c r="D30" s="354" t="s">
        <v>23</v>
      </c>
      <c r="E30" s="9"/>
      <c r="F30" s="63"/>
      <c r="G30" s="119"/>
      <c r="H30" s="39" t="s">
        <v>158</v>
      </c>
      <c r="I30" s="39"/>
      <c r="J30" s="354" t="s">
        <v>23</v>
      </c>
      <c r="K30" s="9"/>
      <c r="L30" s="63"/>
      <c r="M30" s="116"/>
      <c r="N30" s="39" t="s">
        <v>158</v>
      </c>
      <c r="O30" s="121"/>
      <c r="P30" s="354" t="s">
        <v>23</v>
      </c>
      <c r="Q30" s="9"/>
      <c r="R30" s="63"/>
      <c r="S30" s="27"/>
      <c r="T30" s="27"/>
      <c r="U30" s="27"/>
      <c r="V30" s="27"/>
      <c r="W30" s="27"/>
      <c r="X30" s="27"/>
      <c r="Y30" s="27"/>
      <c r="Z30" s="27"/>
      <c r="AA30" s="27"/>
    </row>
    <row r="31" spans="1:27" ht="15.75" customHeight="1">
      <c r="A31" s="27"/>
      <c r="B31" s="14"/>
      <c r="C31" s="14"/>
      <c r="D31" s="8"/>
      <c r="E31" s="9"/>
      <c r="F31" s="14"/>
      <c r="G31" s="119"/>
      <c r="H31" s="14"/>
      <c r="I31" s="14"/>
      <c r="J31" s="8"/>
      <c r="K31" s="9"/>
      <c r="L31" s="14"/>
      <c r="M31" s="116"/>
      <c r="N31" s="14"/>
      <c r="O31" s="14"/>
      <c r="P31" s="8"/>
      <c r="Q31" s="9"/>
      <c r="R31" s="14"/>
      <c r="S31" s="27"/>
      <c r="T31" s="27"/>
      <c r="U31" s="27"/>
      <c r="V31" s="27"/>
      <c r="W31" s="27"/>
      <c r="X31" s="27"/>
      <c r="Y31" s="27"/>
      <c r="Z31" s="27"/>
      <c r="AA31" s="27"/>
    </row>
    <row r="32" spans="1:27" ht="15.75" customHeight="1">
      <c r="A32" s="27"/>
      <c r="B32" s="39" t="s">
        <v>69</v>
      </c>
      <c r="C32" s="39"/>
      <c r="D32" s="354"/>
      <c r="E32" s="9"/>
      <c r="F32" s="63"/>
      <c r="G32" s="119"/>
      <c r="H32" s="39" t="s">
        <v>69</v>
      </c>
      <c r="I32" s="39"/>
      <c r="J32" s="354"/>
      <c r="K32" s="9"/>
      <c r="L32" s="63"/>
      <c r="M32" s="116"/>
      <c r="N32" s="39" t="s">
        <v>69</v>
      </c>
      <c r="O32" s="39"/>
      <c r="P32" s="354"/>
      <c r="Q32" s="9"/>
      <c r="R32" s="63"/>
      <c r="S32" s="27"/>
      <c r="T32" s="27"/>
      <c r="U32" s="27"/>
      <c r="V32" s="27"/>
      <c r="W32" s="27"/>
      <c r="X32" s="27"/>
      <c r="Y32" s="27"/>
      <c r="Z32" s="27"/>
      <c r="AA32" s="27"/>
    </row>
    <row r="33" spans="1:27" ht="15.75" customHeight="1">
      <c r="A33" s="27"/>
      <c r="B33" s="39"/>
      <c r="C33" s="39"/>
      <c r="D33" s="9"/>
      <c r="E33" s="9"/>
      <c r="F33" s="63"/>
      <c r="G33" s="119"/>
      <c r="H33" s="39"/>
      <c r="I33" s="39"/>
      <c r="J33" s="9"/>
      <c r="K33" s="9"/>
      <c r="L33" s="63"/>
      <c r="M33" s="116"/>
      <c r="N33" s="39"/>
      <c r="O33" s="39"/>
      <c r="P33" s="9"/>
      <c r="Q33" s="9"/>
      <c r="R33" s="63"/>
      <c r="S33" s="27"/>
      <c r="T33" s="27"/>
      <c r="U33" s="27"/>
      <c r="V33" s="27"/>
      <c r="W33" s="27"/>
      <c r="X33" s="27"/>
      <c r="Y33" s="27"/>
      <c r="Z33" s="27"/>
      <c r="AA33" s="27"/>
    </row>
    <row r="34" spans="1:27" ht="15.75" customHeight="1">
      <c r="A34" s="27"/>
      <c r="B34" s="39" t="s">
        <v>160</v>
      </c>
      <c r="C34" s="39"/>
      <c r="D34" s="365"/>
      <c r="E34" s="9"/>
      <c r="F34" s="63"/>
      <c r="G34" s="119"/>
      <c r="H34" s="39" t="s">
        <v>160</v>
      </c>
      <c r="I34" s="39"/>
      <c r="J34" s="365"/>
      <c r="K34" s="9"/>
      <c r="L34" s="63"/>
      <c r="M34" s="116"/>
      <c r="N34" s="39" t="s">
        <v>160</v>
      </c>
      <c r="O34" s="39"/>
      <c r="P34" s="365"/>
      <c r="Q34" s="9"/>
      <c r="R34" s="63"/>
      <c r="S34" s="27"/>
      <c r="T34" s="27"/>
      <c r="U34" s="27"/>
      <c r="V34" s="27"/>
      <c r="W34" s="27"/>
      <c r="X34" s="27"/>
      <c r="Y34" s="27"/>
      <c r="Z34" s="27"/>
      <c r="AA34" s="27"/>
    </row>
    <row r="35" spans="1:27" ht="15.75" customHeight="1">
      <c r="A35" s="27"/>
      <c r="B35" s="39"/>
      <c r="C35" s="39"/>
      <c r="D35" s="9"/>
      <c r="E35" s="9"/>
      <c r="F35" s="63"/>
      <c r="G35" s="119"/>
      <c r="H35" s="39"/>
      <c r="I35" s="39"/>
      <c r="J35" s="9"/>
      <c r="K35" s="9"/>
      <c r="L35" s="63"/>
      <c r="M35" s="116"/>
      <c r="N35" s="39"/>
      <c r="O35" s="39"/>
      <c r="P35" s="9"/>
      <c r="Q35" s="9"/>
      <c r="R35" s="63"/>
      <c r="S35" s="27"/>
      <c r="T35" s="27"/>
      <c r="U35" s="27"/>
      <c r="V35" s="27"/>
      <c r="W35" s="27"/>
      <c r="X35" s="27"/>
      <c r="Y35" s="27"/>
      <c r="Z35" s="27"/>
      <c r="AA35" s="27"/>
    </row>
    <row r="36" spans="1:27" ht="15.75" customHeight="1">
      <c r="A36" s="27"/>
      <c r="B36" s="39" t="s">
        <v>161</v>
      </c>
      <c r="C36" s="39"/>
      <c r="D36" s="365"/>
      <c r="E36" s="9"/>
      <c r="F36" s="63"/>
      <c r="G36" s="27"/>
      <c r="H36" s="39" t="s">
        <v>161</v>
      </c>
      <c r="I36" s="39"/>
      <c r="J36" s="365"/>
      <c r="K36" s="9"/>
      <c r="L36" s="63"/>
      <c r="M36" s="116"/>
      <c r="N36" s="39" t="s">
        <v>161</v>
      </c>
      <c r="O36" s="39"/>
      <c r="P36" s="365"/>
      <c r="Q36" s="9"/>
      <c r="R36" s="63"/>
      <c r="S36" s="27"/>
      <c r="T36" s="27"/>
      <c r="U36" s="27"/>
      <c r="V36" s="27"/>
      <c r="W36" s="27"/>
      <c r="X36" s="27"/>
      <c r="Y36" s="27"/>
      <c r="Z36" s="27"/>
      <c r="AA36" s="27"/>
    </row>
    <row r="37" spans="1:27" ht="13.5" customHeight="1">
      <c r="A37" s="27"/>
      <c r="B37" s="8"/>
      <c r="C37" s="8"/>
      <c r="D37" s="8"/>
      <c r="E37" s="8"/>
      <c r="F37" s="8"/>
      <c r="G37" s="27"/>
      <c r="H37" s="8"/>
      <c r="I37" s="8"/>
      <c r="J37" s="8"/>
      <c r="K37" s="8"/>
      <c r="L37" s="8"/>
      <c r="M37" s="116"/>
      <c r="N37" s="8"/>
      <c r="O37" s="8"/>
      <c r="P37" s="8"/>
      <c r="Q37" s="8"/>
      <c r="R37" s="8"/>
      <c r="S37" s="27"/>
      <c r="T37" s="27"/>
      <c r="U37" s="27"/>
      <c r="V37" s="27"/>
      <c r="W37" s="27"/>
      <c r="X37" s="27"/>
      <c r="Y37" s="27"/>
      <c r="Z37" s="27"/>
      <c r="AA37" s="27"/>
    </row>
    <row r="38" spans="1:27" ht="24.75" customHeight="1">
      <c r="A38" s="27"/>
      <c r="B38" s="10"/>
      <c r="C38" s="10"/>
      <c r="D38" s="10"/>
      <c r="E38" s="10"/>
      <c r="F38" s="10"/>
      <c r="G38" s="10"/>
      <c r="H38" s="10"/>
      <c r="I38" s="10"/>
      <c r="J38" s="10"/>
      <c r="K38" s="10"/>
      <c r="L38" s="10"/>
      <c r="M38" s="116"/>
      <c r="N38" s="27"/>
      <c r="O38" s="27"/>
      <c r="P38" s="27"/>
      <c r="Q38" s="27"/>
      <c r="R38" s="27"/>
      <c r="S38" s="27"/>
      <c r="T38" s="27"/>
      <c r="U38" s="27"/>
      <c r="V38" s="27"/>
      <c r="W38" s="27"/>
      <c r="X38" s="27"/>
      <c r="Y38" s="27"/>
      <c r="Z38" s="27"/>
      <c r="AA38" s="27"/>
    </row>
    <row r="39" spans="1:27" ht="15" customHeight="1">
      <c r="A39" s="1"/>
      <c r="B39" s="118" t="s">
        <v>165</v>
      </c>
      <c r="C39" s="45"/>
      <c r="D39" s="20"/>
      <c r="E39" s="20"/>
      <c r="F39" s="10"/>
      <c r="G39" s="10"/>
      <c r="H39" s="118" t="s">
        <v>166</v>
      </c>
      <c r="I39" s="45"/>
      <c r="J39" s="20"/>
      <c r="K39" s="20"/>
      <c r="L39" s="10"/>
      <c r="M39" s="109"/>
      <c r="N39" s="1"/>
      <c r="O39" s="1"/>
      <c r="P39" s="1"/>
      <c r="Q39" s="1"/>
      <c r="R39" s="1"/>
      <c r="S39" s="1"/>
      <c r="T39" s="1"/>
      <c r="U39" s="1"/>
      <c r="V39" s="1"/>
      <c r="W39" s="1"/>
      <c r="X39" s="1"/>
      <c r="Y39" s="1"/>
      <c r="Z39" s="1"/>
      <c r="AA39" s="1"/>
    </row>
    <row r="40" spans="1:27" ht="11.25" customHeight="1">
      <c r="A40" s="1"/>
      <c r="B40" s="14"/>
      <c r="C40" s="14"/>
      <c r="D40" s="9"/>
      <c r="E40" s="9"/>
      <c r="F40" s="29"/>
      <c r="G40" s="10"/>
      <c r="H40" s="14"/>
      <c r="I40" s="14"/>
      <c r="J40" s="9"/>
      <c r="K40" s="9"/>
      <c r="L40" s="29"/>
      <c r="M40" s="109"/>
      <c r="N40" s="1"/>
      <c r="O40" s="1"/>
      <c r="P40" s="1"/>
      <c r="Q40" s="1"/>
      <c r="R40" s="1"/>
      <c r="S40" s="1"/>
      <c r="T40" s="1"/>
      <c r="U40" s="1"/>
      <c r="V40" s="1"/>
      <c r="W40" s="1"/>
      <c r="X40" s="1"/>
      <c r="Y40" s="1"/>
      <c r="Z40" s="1"/>
      <c r="AA40" s="1"/>
    </row>
    <row r="41" spans="1:27" ht="15.75" customHeight="1">
      <c r="A41" s="1"/>
      <c r="B41" s="39" t="s">
        <v>64</v>
      </c>
      <c r="C41" s="39"/>
      <c r="D41" s="354"/>
      <c r="E41" s="9"/>
      <c r="F41" s="14"/>
      <c r="G41" s="119"/>
      <c r="H41" s="39" t="s">
        <v>64</v>
      </c>
      <c r="I41" s="39"/>
      <c r="J41" s="354"/>
      <c r="K41" s="9"/>
      <c r="L41" s="14"/>
      <c r="M41" s="109"/>
      <c r="N41" s="1"/>
      <c r="O41" s="1"/>
      <c r="P41" s="1"/>
      <c r="Q41" s="1"/>
      <c r="R41" s="1"/>
      <c r="S41" s="1"/>
      <c r="T41" s="1"/>
      <c r="U41" s="1"/>
      <c r="V41" s="1"/>
      <c r="W41" s="1"/>
      <c r="X41" s="1"/>
      <c r="Y41" s="1"/>
      <c r="Z41" s="1"/>
      <c r="AA41" s="1"/>
    </row>
    <row r="42" spans="1:27" ht="15.75" customHeight="1">
      <c r="A42" s="1"/>
      <c r="B42" s="8"/>
      <c r="C42" s="8"/>
      <c r="D42" s="8"/>
      <c r="E42" s="9"/>
      <c r="F42" s="55"/>
      <c r="G42" s="119"/>
      <c r="H42" s="8"/>
      <c r="I42" s="8"/>
      <c r="J42" s="120"/>
      <c r="K42" s="9"/>
      <c r="L42" s="55"/>
      <c r="M42" s="109"/>
      <c r="N42" s="1"/>
      <c r="O42" s="1"/>
      <c r="P42" s="1"/>
      <c r="Q42" s="1"/>
      <c r="R42" s="1"/>
      <c r="S42" s="1"/>
      <c r="T42" s="1"/>
      <c r="U42" s="1"/>
      <c r="V42" s="1"/>
      <c r="W42" s="1"/>
      <c r="X42" s="1"/>
      <c r="Y42" s="1"/>
      <c r="Z42" s="1"/>
      <c r="AA42" s="1"/>
    </row>
    <row r="43" spans="1:27" ht="15.75" customHeight="1">
      <c r="A43" s="1"/>
      <c r="B43" s="39" t="s">
        <v>158</v>
      </c>
      <c r="C43" s="121"/>
      <c r="D43" s="354" t="s">
        <v>23</v>
      </c>
      <c r="E43" s="9"/>
      <c r="F43" s="63"/>
      <c r="G43" s="119"/>
      <c r="H43" s="39" t="s">
        <v>158</v>
      </c>
      <c r="I43" s="39"/>
      <c r="J43" s="354" t="s">
        <v>23</v>
      </c>
      <c r="K43" s="9"/>
      <c r="L43" s="63"/>
      <c r="M43" s="109"/>
      <c r="N43" s="1"/>
      <c r="O43" s="1"/>
      <c r="P43" s="1"/>
      <c r="Q43" s="1"/>
      <c r="R43" s="1"/>
      <c r="S43" s="1"/>
      <c r="T43" s="1"/>
      <c r="U43" s="1"/>
      <c r="V43" s="1"/>
      <c r="W43" s="1"/>
      <c r="X43" s="1"/>
      <c r="Y43" s="1"/>
      <c r="Z43" s="1"/>
      <c r="AA43" s="1"/>
    </row>
    <row r="44" spans="1:27" ht="15.75" customHeight="1">
      <c r="A44" s="1"/>
      <c r="B44" s="14"/>
      <c r="C44" s="14"/>
      <c r="D44" s="8"/>
      <c r="E44" s="9"/>
      <c r="F44" s="14"/>
      <c r="G44" s="119"/>
      <c r="H44" s="14"/>
      <c r="I44" s="14"/>
      <c r="J44" s="8"/>
      <c r="K44" s="9"/>
      <c r="L44" s="14"/>
      <c r="M44" s="109"/>
      <c r="N44" s="1"/>
      <c r="O44" s="1"/>
      <c r="P44" s="1"/>
      <c r="Q44" s="1"/>
      <c r="R44" s="1"/>
      <c r="S44" s="1"/>
      <c r="T44" s="1"/>
      <c r="U44" s="1"/>
      <c r="V44" s="1"/>
      <c r="W44" s="1"/>
      <c r="X44" s="1"/>
      <c r="Y44" s="1"/>
      <c r="Z44" s="1"/>
      <c r="AA44" s="1"/>
    </row>
    <row r="45" spans="1:27" ht="15.75" customHeight="1">
      <c r="A45" s="1"/>
      <c r="B45" s="39" t="s">
        <v>69</v>
      </c>
      <c r="C45" s="39"/>
      <c r="D45" s="354"/>
      <c r="E45" s="9"/>
      <c r="F45" s="63"/>
      <c r="G45" s="119"/>
      <c r="H45" s="39" t="s">
        <v>69</v>
      </c>
      <c r="I45" s="39"/>
      <c r="J45" s="354"/>
      <c r="K45" s="9"/>
      <c r="L45" s="63"/>
      <c r="M45" s="109"/>
      <c r="N45" s="1"/>
      <c r="O45" s="1"/>
      <c r="P45" s="1"/>
      <c r="Q45" s="1"/>
      <c r="R45" s="1"/>
      <c r="S45" s="1"/>
      <c r="T45" s="1"/>
      <c r="U45" s="1"/>
      <c r="V45" s="1"/>
      <c r="W45" s="1"/>
      <c r="X45" s="1"/>
      <c r="Y45" s="1"/>
      <c r="Z45" s="1"/>
      <c r="AA45" s="1"/>
    </row>
    <row r="46" spans="1:27" ht="15.75" customHeight="1">
      <c r="A46" s="1"/>
      <c r="B46" s="39"/>
      <c r="C46" s="39"/>
      <c r="D46" s="9"/>
      <c r="E46" s="9"/>
      <c r="F46" s="63"/>
      <c r="G46" s="119"/>
      <c r="H46" s="39"/>
      <c r="I46" s="39"/>
      <c r="J46" s="9"/>
      <c r="K46" s="9"/>
      <c r="L46" s="63"/>
      <c r="M46" s="22"/>
      <c r="N46" s="1"/>
      <c r="O46" s="1"/>
      <c r="P46" s="1"/>
      <c r="Q46" s="1"/>
      <c r="R46" s="1"/>
      <c r="S46" s="1"/>
      <c r="T46" s="1"/>
      <c r="U46" s="1"/>
      <c r="V46" s="1"/>
      <c r="W46" s="1"/>
      <c r="X46" s="1"/>
      <c r="Y46" s="1"/>
      <c r="Z46" s="1"/>
      <c r="AA46" s="1"/>
    </row>
    <row r="47" spans="1:27" ht="15.75" customHeight="1">
      <c r="A47" s="1"/>
      <c r="B47" s="39" t="s">
        <v>160</v>
      </c>
      <c r="C47" s="39"/>
      <c r="D47" s="365"/>
      <c r="E47" s="9"/>
      <c r="F47" s="63"/>
      <c r="G47" s="119"/>
      <c r="H47" s="39" t="s">
        <v>160</v>
      </c>
      <c r="I47" s="39"/>
      <c r="J47" s="365"/>
      <c r="K47" s="9"/>
      <c r="L47" s="63"/>
      <c r="M47" s="22"/>
      <c r="N47" s="1"/>
      <c r="O47" s="1"/>
      <c r="P47" s="1"/>
      <c r="Q47" s="1"/>
      <c r="R47" s="1"/>
      <c r="S47" s="1"/>
      <c r="T47" s="1"/>
      <c r="U47" s="1"/>
      <c r="V47" s="1"/>
      <c r="W47" s="1"/>
      <c r="X47" s="1"/>
      <c r="Y47" s="1"/>
      <c r="Z47" s="1"/>
      <c r="AA47" s="1"/>
    </row>
    <row r="48" spans="1:27" ht="15.75" customHeight="1">
      <c r="A48" s="1"/>
      <c r="B48" s="39"/>
      <c r="C48" s="39"/>
      <c r="D48" s="9"/>
      <c r="E48" s="9"/>
      <c r="F48" s="63"/>
      <c r="G48" s="119"/>
      <c r="H48" s="39"/>
      <c r="I48" s="39"/>
      <c r="J48" s="9"/>
      <c r="K48" s="9"/>
      <c r="L48" s="63"/>
      <c r="M48" s="22"/>
      <c r="N48" s="1"/>
      <c r="O48" s="1"/>
      <c r="P48" s="1"/>
      <c r="Q48" s="1"/>
      <c r="R48" s="1"/>
      <c r="S48" s="1"/>
      <c r="T48" s="1"/>
      <c r="U48" s="1"/>
      <c r="V48" s="1"/>
      <c r="W48" s="1"/>
      <c r="X48" s="1"/>
      <c r="Y48" s="1"/>
      <c r="Z48" s="1"/>
      <c r="AA48" s="1"/>
    </row>
    <row r="49" spans="1:27" ht="15.75" customHeight="1">
      <c r="A49" s="1"/>
      <c r="B49" s="39" t="s">
        <v>161</v>
      </c>
      <c r="C49" s="39"/>
      <c r="D49" s="365"/>
      <c r="E49" s="9"/>
      <c r="F49" s="63"/>
      <c r="G49" s="119"/>
      <c r="H49" s="39" t="s">
        <v>161</v>
      </c>
      <c r="I49" s="39"/>
      <c r="J49" s="365"/>
      <c r="K49" s="9"/>
      <c r="L49" s="63"/>
      <c r="M49" s="22"/>
      <c r="N49" s="1"/>
      <c r="O49" s="1"/>
      <c r="P49" s="1"/>
      <c r="Q49" s="1"/>
      <c r="R49" s="1"/>
      <c r="S49" s="1"/>
      <c r="T49" s="1"/>
      <c r="U49" s="1"/>
      <c r="V49" s="1"/>
      <c r="W49" s="1"/>
      <c r="X49" s="1"/>
      <c r="Y49" s="1"/>
      <c r="Z49" s="1"/>
      <c r="AA49" s="1"/>
    </row>
    <row r="50" spans="1:27" ht="10.5" customHeight="1">
      <c r="A50" s="1"/>
      <c r="B50" s="8"/>
      <c r="C50" s="8"/>
      <c r="D50" s="8"/>
      <c r="E50" s="8"/>
      <c r="F50" s="8"/>
      <c r="G50" s="27"/>
      <c r="H50" s="8"/>
      <c r="I50" s="8"/>
      <c r="J50" s="8"/>
      <c r="K50" s="8"/>
      <c r="L50" s="8"/>
      <c r="M50" s="1"/>
      <c r="N50" s="1"/>
      <c r="O50" s="1"/>
      <c r="P50" s="1"/>
      <c r="Q50" s="1"/>
      <c r="R50" s="1"/>
      <c r="S50" s="1"/>
      <c r="T50" s="1"/>
      <c r="U50" s="1"/>
      <c r="V50" s="1"/>
      <c r="W50" s="1"/>
      <c r="X50" s="1"/>
      <c r="Y50" s="1"/>
      <c r="Z50" s="1"/>
      <c r="AA50" s="1"/>
    </row>
    <row r="51" spans="1:27" ht="26.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32"/>
      <c r="C52" s="32"/>
      <c r="D52" s="32"/>
      <c r="E52" s="32"/>
      <c r="F52" s="32"/>
      <c r="G52" s="32"/>
      <c r="H52" s="32"/>
      <c r="I52" s="32"/>
      <c r="J52" s="475"/>
      <c r="K52" s="402"/>
      <c r="L52" s="403"/>
      <c r="M52" s="32"/>
      <c r="N52" s="32"/>
      <c r="O52" s="32"/>
      <c r="P52" s="475" t="str">
        <f>Pokyny!E50</f>
        <v xml:space="preserve"> Verze 1: červenec 2026</v>
      </c>
      <c r="Q52" s="402"/>
      <c r="R52" s="403"/>
      <c r="S52" s="1"/>
      <c r="T52" s="1"/>
      <c r="U52" s="1"/>
      <c r="V52" s="1"/>
      <c r="W52" s="1"/>
      <c r="X52" s="1"/>
      <c r="Y52" s="1"/>
      <c r="Z52" s="1"/>
      <c r="AA52" s="1"/>
    </row>
    <row r="53" spans="1:27" ht="15.75" customHeight="1">
      <c r="A53" s="1"/>
      <c r="B53" s="1"/>
      <c r="C53" s="1"/>
      <c r="D53" s="1"/>
      <c r="E53" s="1"/>
      <c r="F53" s="1"/>
      <c r="G53" s="27"/>
      <c r="H53" s="1"/>
      <c r="I53" s="1"/>
      <c r="J53" s="1"/>
      <c r="K53" s="1"/>
      <c r="L53" s="1"/>
      <c r="M53" s="122"/>
      <c r="N53" s="122"/>
      <c r="O53" s="122"/>
      <c r="P53" s="122"/>
      <c r="Q53" s="122"/>
      <c r="R53" s="122"/>
      <c r="S53" s="1"/>
      <c r="T53" s="1"/>
      <c r="U53" s="1"/>
      <c r="V53" s="1"/>
      <c r="W53" s="1"/>
      <c r="X53" s="1"/>
      <c r="Y53" s="1"/>
      <c r="Z53" s="1"/>
      <c r="AA53" s="1"/>
    </row>
    <row r="54" spans="1:27" ht="15.75" customHeight="1">
      <c r="A54" s="1"/>
      <c r="B54" s="74"/>
      <c r="C54" s="74"/>
      <c r="D54" s="74"/>
      <c r="E54" s="74"/>
      <c r="F54" s="74"/>
      <c r="G54" s="123"/>
      <c r="H54" s="74"/>
      <c r="I54" s="74"/>
      <c r="J54" s="74"/>
      <c r="K54" s="74"/>
      <c r="L54" s="74"/>
      <c r="M54" s="1"/>
      <c r="N54" s="1"/>
      <c r="O54" s="1"/>
      <c r="P54" s="1"/>
      <c r="Q54" s="1"/>
      <c r="R54" s="1"/>
      <c r="S54" s="1"/>
      <c r="T54" s="1"/>
      <c r="U54" s="1"/>
      <c r="V54" s="1"/>
      <c r="W54" s="1"/>
      <c r="X54" s="1"/>
      <c r="Y54" s="1"/>
      <c r="Z54" s="1"/>
      <c r="AA54" s="1"/>
    </row>
    <row r="55" spans="1:27" ht="15.75" customHeight="1">
      <c r="A55" s="1"/>
      <c r="B55" s="1"/>
      <c r="C55" s="1"/>
      <c r="D55" s="1"/>
      <c r="E55" s="1"/>
      <c r="F55" s="1"/>
      <c r="G55" s="27"/>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27"/>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27"/>
      <c r="H57" s="1"/>
      <c r="I57" s="1"/>
      <c r="J57" s="1"/>
      <c r="K57" s="1"/>
      <c r="L57" s="1"/>
      <c r="M57" s="1"/>
      <c r="N57" s="1"/>
      <c r="O57" s="1"/>
      <c r="P57" s="1"/>
      <c r="Q57" s="1"/>
      <c r="R57" s="467"/>
      <c r="S57" s="455"/>
      <c r="T57" s="455"/>
      <c r="U57" s="1"/>
      <c r="V57" s="1"/>
      <c r="W57" s="1"/>
      <c r="X57" s="1"/>
      <c r="Y57" s="1"/>
      <c r="Z57" s="1"/>
      <c r="AA57" s="1"/>
    </row>
    <row r="58" spans="1:27" ht="15.75" customHeight="1">
      <c r="A58" s="1"/>
      <c r="B58" s="1"/>
      <c r="C58" s="1"/>
      <c r="D58" s="1"/>
      <c r="E58" s="1"/>
      <c r="F58" s="1"/>
      <c r="G58" s="27"/>
      <c r="H58" s="1"/>
      <c r="I58" s="1"/>
      <c r="J58" s="467"/>
      <c r="K58" s="455"/>
      <c r="L58" s="455"/>
      <c r="M58" s="1"/>
      <c r="N58" s="1"/>
      <c r="O58" s="1"/>
      <c r="P58" s="467" t="s">
        <v>15</v>
      </c>
      <c r="Q58" s="455"/>
      <c r="R58" s="455"/>
      <c r="S58" s="1"/>
      <c r="T58" s="1"/>
      <c r="U58" s="1"/>
      <c r="V58" s="1"/>
      <c r="W58" s="1"/>
      <c r="X58" s="1"/>
      <c r="Y58" s="1"/>
      <c r="Z58" s="1"/>
      <c r="AA58" s="1"/>
    </row>
    <row r="59" spans="1:27" ht="15.75" customHeight="1">
      <c r="A59" s="1"/>
      <c r="B59" s="1"/>
      <c r="C59" s="1"/>
      <c r="D59" s="1"/>
      <c r="E59" s="1"/>
      <c r="F59" s="1"/>
      <c r="G59" s="27"/>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27"/>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27"/>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27"/>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27"/>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27"/>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27"/>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27"/>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27"/>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27"/>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27"/>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27"/>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27"/>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27"/>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27"/>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27"/>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27"/>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27"/>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27"/>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27"/>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27"/>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27"/>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27"/>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27"/>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27"/>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27"/>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27"/>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27"/>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27"/>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27"/>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27"/>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27"/>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27"/>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27"/>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27"/>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27"/>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27"/>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27"/>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27"/>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27"/>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27"/>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27"/>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27"/>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27"/>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27"/>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27"/>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27"/>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27"/>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27"/>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27"/>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27"/>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27"/>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27"/>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27"/>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27"/>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27"/>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27"/>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27"/>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27"/>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27"/>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27"/>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27"/>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27"/>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27"/>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27"/>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27"/>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27"/>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27"/>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27"/>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27"/>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27"/>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27"/>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27"/>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27"/>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27"/>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27"/>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27"/>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27"/>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27"/>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27"/>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27"/>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27"/>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27"/>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27"/>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27"/>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27"/>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27"/>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27"/>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27"/>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27"/>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27"/>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27"/>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27"/>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27"/>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27"/>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27"/>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27"/>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27"/>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27"/>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27"/>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27"/>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27"/>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27"/>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27"/>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27"/>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27"/>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27"/>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27"/>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27"/>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27"/>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27"/>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27"/>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27"/>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27"/>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27"/>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27"/>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27"/>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27"/>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27"/>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27"/>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27"/>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27"/>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27"/>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27"/>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27"/>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27"/>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27"/>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27"/>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27"/>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27"/>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27"/>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27"/>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27"/>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27"/>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27"/>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27"/>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27"/>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27"/>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27"/>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27"/>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27"/>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27"/>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27"/>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27"/>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27"/>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27"/>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27"/>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27"/>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27"/>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27"/>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27"/>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27"/>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27"/>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27"/>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27"/>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27"/>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27"/>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27"/>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27"/>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27"/>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27"/>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27"/>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27"/>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27"/>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27"/>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27"/>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27"/>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27"/>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27"/>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27"/>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27"/>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27"/>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27"/>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27"/>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27"/>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27"/>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27"/>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27"/>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27"/>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27"/>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27"/>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27"/>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27"/>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27"/>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27"/>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27"/>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27"/>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27"/>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27"/>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27"/>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27"/>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27"/>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27"/>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27"/>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27"/>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27"/>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27"/>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27"/>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27"/>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27"/>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27"/>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27"/>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27"/>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27"/>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27"/>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27"/>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27"/>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27"/>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27"/>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27"/>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27"/>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27"/>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27"/>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27"/>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27"/>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27"/>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27"/>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27"/>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27"/>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27"/>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27"/>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27"/>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27"/>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27"/>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27"/>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27"/>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27"/>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27"/>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27"/>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27"/>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27"/>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27"/>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27"/>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27"/>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27"/>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27"/>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27"/>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27"/>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27"/>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27"/>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27"/>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27"/>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27"/>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27"/>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27"/>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27"/>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27"/>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27"/>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27"/>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27"/>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27"/>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27"/>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27"/>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27"/>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27"/>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27"/>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27"/>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27"/>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27"/>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27"/>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27"/>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27"/>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27"/>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27"/>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27"/>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27"/>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27"/>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27"/>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27"/>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27"/>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27"/>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27"/>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27"/>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27"/>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27"/>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27"/>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27"/>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27"/>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27"/>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27"/>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27"/>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27"/>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27"/>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27"/>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27"/>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27"/>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27"/>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27"/>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27"/>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27"/>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27"/>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27"/>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27"/>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27"/>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27"/>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27"/>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27"/>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27"/>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27"/>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27"/>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27"/>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27"/>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27"/>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27"/>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27"/>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27"/>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27"/>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27"/>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27"/>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27"/>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27"/>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27"/>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27"/>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27"/>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27"/>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27"/>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27"/>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27"/>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27"/>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27"/>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27"/>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27"/>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27"/>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27"/>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27"/>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27"/>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27"/>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27"/>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27"/>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27"/>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27"/>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27"/>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27"/>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27"/>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27"/>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27"/>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27"/>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27"/>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27"/>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27"/>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27"/>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27"/>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27"/>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27"/>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27"/>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27"/>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27"/>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27"/>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27"/>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27"/>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27"/>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27"/>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27"/>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27"/>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27"/>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27"/>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27"/>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27"/>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27"/>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27"/>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27"/>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27"/>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27"/>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27"/>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27"/>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27"/>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27"/>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27"/>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27"/>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27"/>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27"/>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27"/>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27"/>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27"/>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27"/>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27"/>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27"/>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27"/>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27"/>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27"/>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27"/>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27"/>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27"/>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27"/>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27"/>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27"/>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27"/>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27"/>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27"/>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27"/>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27"/>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27"/>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27"/>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27"/>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27"/>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27"/>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27"/>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27"/>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27"/>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27"/>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27"/>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27"/>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27"/>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27"/>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27"/>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27"/>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27"/>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27"/>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27"/>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27"/>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27"/>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27"/>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27"/>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27"/>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27"/>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27"/>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27"/>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27"/>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27"/>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27"/>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27"/>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27"/>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27"/>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27"/>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27"/>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27"/>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27"/>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27"/>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27"/>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27"/>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27"/>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27"/>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27"/>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27"/>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27"/>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27"/>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27"/>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27"/>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27"/>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27"/>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27"/>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27"/>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27"/>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27"/>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27"/>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27"/>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27"/>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27"/>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27"/>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27"/>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27"/>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27"/>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27"/>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27"/>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27"/>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27"/>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27"/>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27"/>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27"/>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27"/>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27"/>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27"/>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27"/>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27"/>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27"/>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27"/>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27"/>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27"/>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27"/>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27"/>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27"/>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27"/>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27"/>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27"/>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27"/>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27"/>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27"/>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27"/>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27"/>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27"/>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27"/>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27"/>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27"/>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27"/>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27"/>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27"/>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27"/>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27"/>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27"/>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27"/>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27"/>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27"/>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27"/>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27"/>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27"/>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27"/>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27"/>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27"/>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27"/>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27"/>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27"/>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27"/>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27"/>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27"/>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27"/>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27"/>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27"/>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27"/>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27"/>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27"/>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27"/>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27"/>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27"/>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27"/>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27"/>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27"/>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27"/>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27"/>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27"/>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27"/>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27"/>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27"/>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27"/>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27"/>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27"/>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27"/>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27"/>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27"/>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27"/>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27"/>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27"/>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27"/>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27"/>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27"/>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27"/>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27"/>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27"/>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27"/>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27"/>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27"/>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27"/>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27"/>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27"/>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27"/>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27"/>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27"/>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27"/>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27"/>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27"/>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27"/>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27"/>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27"/>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27"/>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27"/>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27"/>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27"/>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27"/>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27"/>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27"/>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27"/>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27"/>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27"/>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27"/>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27"/>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27"/>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27"/>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27"/>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27"/>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27"/>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27"/>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27"/>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27"/>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27"/>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27"/>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27"/>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27"/>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27"/>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27"/>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27"/>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27"/>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27"/>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27"/>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27"/>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27"/>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27"/>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27"/>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27"/>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27"/>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27"/>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27"/>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27"/>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27"/>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27"/>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27"/>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27"/>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27"/>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27"/>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27"/>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27"/>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27"/>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27"/>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27"/>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27"/>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27"/>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27"/>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27"/>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27"/>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27"/>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27"/>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27"/>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27"/>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27"/>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27"/>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27"/>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27"/>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27"/>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27"/>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27"/>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27"/>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27"/>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27"/>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27"/>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27"/>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27"/>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27"/>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27"/>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27"/>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27"/>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27"/>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27"/>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27"/>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27"/>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27"/>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27"/>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27"/>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27"/>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27"/>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27"/>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27"/>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27"/>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27"/>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27"/>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27"/>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27"/>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27"/>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27"/>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27"/>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27"/>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27"/>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27"/>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27"/>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27"/>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27"/>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27"/>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27"/>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27"/>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27"/>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27"/>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27"/>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27"/>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27"/>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27"/>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27"/>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27"/>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27"/>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27"/>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27"/>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27"/>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27"/>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27"/>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27"/>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27"/>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27"/>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27"/>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27"/>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27"/>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27"/>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27"/>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27"/>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27"/>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27"/>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27"/>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27"/>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27"/>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27"/>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27"/>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27"/>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27"/>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27"/>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27"/>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27"/>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27"/>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27"/>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27"/>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27"/>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27"/>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27"/>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27"/>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27"/>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27"/>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27"/>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27"/>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27"/>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27"/>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27"/>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27"/>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27"/>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27"/>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27"/>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27"/>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27"/>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27"/>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27"/>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27"/>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27"/>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27"/>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27"/>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27"/>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27"/>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27"/>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27"/>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27"/>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27"/>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27"/>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27"/>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27"/>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27"/>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27"/>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27"/>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27"/>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27"/>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27"/>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27"/>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27"/>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27"/>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27"/>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27"/>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27"/>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27"/>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27"/>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27"/>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27"/>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27"/>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27"/>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27"/>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27"/>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27"/>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27"/>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27"/>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27"/>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27"/>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27"/>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27"/>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27"/>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27"/>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27"/>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27"/>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27"/>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27"/>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27"/>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27"/>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27"/>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27"/>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27"/>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27"/>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27"/>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27"/>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27"/>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27"/>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27"/>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27"/>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27"/>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27"/>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27"/>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27"/>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27"/>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27"/>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27"/>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27"/>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27"/>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27"/>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27"/>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27"/>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27"/>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27"/>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27"/>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27"/>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27"/>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27"/>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27"/>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27"/>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27"/>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27"/>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27"/>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27"/>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27"/>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27"/>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27"/>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27"/>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27"/>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27"/>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27"/>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27"/>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27"/>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27"/>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27"/>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27"/>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27"/>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27"/>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27"/>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27"/>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27"/>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27"/>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27"/>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27"/>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27"/>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27"/>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27"/>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27"/>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27"/>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27"/>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27"/>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27"/>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27"/>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27"/>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27"/>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27"/>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27"/>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27"/>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27"/>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27"/>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27"/>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27"/>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27"/>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27"/>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27"/>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27"/>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27"/>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27"/>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27"/>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27"/>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27"/>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27"/>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27"/>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27"/>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27"/>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27"/>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27"/>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27"/>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27"/>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27"/>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27"/>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27"/>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27"/>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27"/>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27"/>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27"/>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27"/>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27"/>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27"/>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27"/>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27"/>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27"/>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27"/>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27"/>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27"/>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27"/>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27"/>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27"/>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27"/>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27"/>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27"/>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27"/>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27"/>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27"/>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27"/>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27"/>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27"/>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27"/>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27"/>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27"/>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27"/>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27"/>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27"/>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27"/>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27"/>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27"/>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27"/>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27"/>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27"/>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27"/>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27"/>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27"/>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27"/>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27"/>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27"/>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27"/>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27"/>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27"/>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27"/>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27"/>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27"/>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27"/>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27"/>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27"/>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27"/>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27"/>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27"/>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27"/>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27"/>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27"/>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27"/>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27"/>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27"/>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27"/>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27"/>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27"/>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27"/>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27"/>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27"/>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27"/>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27"/>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27"/>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27"/>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27"/>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27"/>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27"/>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27"/>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27"/>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27"/>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27"/>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27"/>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27"/>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27"/>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27"/>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27"/>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27"/>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27"/>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27"/>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27"/>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27"/>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27"/>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u8DZy8cwq2aOKwsxC/5llmztgIgfxb+o1ZWBTAOzRjrqlIjIyhscBYGWH5h7XQB2gyBa4WLDoxfs6riC6AC9/w==" saltValue="cbQ3/TCd/ifsGFytIvuFSQ==" spinCount="100000" sheet="1" objects="1" scenarios="1" selectLockedCells="1"/>
  <mergeCells count="8">
    <mergeCell ref="R57:T57"/>
    <mergeCell ref="J58:L58"/>
    <mergeCell ref="P58:R58"/>
    <mergeCell ref="B3:J3"/>
    <mergeCell ref="B6:R6"/>
    <mergeCell ref="B8:N8"/>
    <mergeCell ref="J52:L52"/>
    <mergeCell ref="P52:R52"/>
  </mergeCells>
  <conditionalFormatting sqref="B51:F51">
    <cfRule type="expression" dxfId="88" priority="1">
      <formula>#REF!&lt;&gt;"O - ostatní výsledky"</formula>
    </cfRule>
  </conditionalFormatting>
  <conditionalFormatting sqref="H51:L51">
    <cfRule type="expression" dxfId="87" priority="2">
      <formula>#REF!&lt;&gt;"O - ostatní výsledky"</formula>
    </cfRule>
  </conditionalFormatting>
  <conditionalFormatting sqref="J45">
    <cfRule type="expression" dxfId="86" priority="3">
      <formula>$D$10&lt;2</formula>
    </cfRule>
  </conditionalFormatting>
  <conditionalFormatting sqref="B24:F24">
    <cfRule type="expression" dxfId="85" priority="4">
      <formula>#REF!&lt;&gt;"O - ostatní výsledky"</formula>
    </cfRule>
  </conditionalFormatting>
  <conditionalFormatting sqref="J32">
    <cfRule type="expression" dxfId="84" priority="5">
      <formula>$D$10&lt;2</formula>
    </cfRule>
  </conditionalFormatting>
  <conditionalFormatting sqref="H24:L24">
    <cfRule type="expression" dxfId="83" priority="6">
      <formula>#REF!&lt;&gt;"O - ostatní výsledky"</formula>
    </cfRule>
  </conditionalFormatting>
  <conditionalFormatting sqref="B37:F37">
    <cfRule type="expression" dxfId="82" priority="7">
      <formula>#REF!&lt;&gt;"O - ostatní výsledky"</formula>
    </cfRule>
  </conditionalFormatting>
  <conditionalFormatting sqref="N24:R24">
    <cfRule type="expression" dxfId="81" priority="8">
      <formula>#REF!&lt;&gt;"O - ostatní výsledky"</formula>
    </cfRule>
  </conditionalFormatting>
  <conditionalFormatting sqref="N37:R37">
    <cfRule type="expression" dxfId="80" priority="9">
      <formula>#REF!&lt;&gt;"O - ostatní výsledky"</formula>
    </cfRule>
  </conditionalFormatting>
  <conditionalFormatting sqref="H37:L37">
    <cfRule type="expression" dxfId="79" priority="10">
      <formula>#REF!&lt;&gt;"O - ostatní výsledky"</formula>
    </cfRule>
  </conditionalFormatting>
  <conditionalFormatting sqref="B50:F50">
    <cfRule type="expression" dxfId="78" priority="11">
      <formula>#REF!&lt;&gt;"O - ostatní výsledky"</formula>
    </cfRule>
  </conditionalFormatting>
  <conditionalFormatting sqref="H50:L50">
    <cfRule type="expression" dxfId="77" priority="12">
      <formula>#REF!&lt;&gt;"O - ostatní výsledky"</formula>
    </cfRule>
  </conditionalFormatting>
  <conditionalFormatting sqref="J15 J17 J19 J21 J23">
    <cfRule type="expression" dxfId="76" priority="13">
      <formula>$D$10&lt;2</formula>
    </cfRule>
  </conditionalFormatting>
  <conditionalFormatting sqref="P15 P17 P19 P21 P23">
    <cfRule type="expression" dxfId="75" priority="14">
      <formula>$D$10&lt;3</formula>
    </cfRule>
  </conditionalFormatting>
  <conditionalFormatting sqref="D28 D30 D32 D34 D36">
    <cfRule type="expression" dxfId="74" priority="15">
      <formula>$D$10&lt;4</formula>
    </cfRule>
  </conditionalFormatting>
  <conditionalFormatting sqref="J28 J30 J32 J34 J36">
    <cfRule type="expression" dxfId="73" priority="16">
      <formula>$D$10&lt;5</formula>
    </cfRule>
  </conditionalFormatting>
  <conditionalFormatting sqref="P28 P30 P32 P34 P36">
    <cfRule type="expression" dxfId="72" priority="17">
      <formula>$D$10&lt;6</formula>
    </cfRule>
  </conditionalFormatting>
  <conditionalFormatting sqref="D41 D43 D45 D47 D49">
    <cfRule type="expression" dxfId="71" priority="18">
      <formula>$D$10&lt;7</formula>
    </cfRule>
  </conditionalFormatting>
  <conditionalFormatting sqref="J41 J43 J45 J47 J49">
    <cfRule type="expression" dxfId="70" priority="19">
      <formula>$D$10&lt;8</formula>
    </cfRule>
  </conditionalFormatting>
  <dataValidations count="4">
    <dataValidation type="list" allowBlank="1" showErrorMessage="1" sqref="D17 J17 P17 D30 J30 P30 D43 J43" xr:uid="{00000000-0002-0000-0500-000000000000}">
      <formula1>"Vyberte možnost:,MP - malý podnik,SP - střední podnik,VP - velký podnik,VO - výzkumná organizace"</formula1>
    </dataValidation>
    <dataValidation type="list" allowBlank="1" showErrorMessage="1" sqref="D10" xr:uid="{00000000-0002-0000-0500-000001000000}">
      <formula1>"Vyberte možnost:,1.0,2.0,3.0,4.0,5.0,6.0,7.0,8.0"</formula1>
    </dataValidation>
    <dataValidation type="custom" allowBlank="1" showInputMessage="1" showErrorMessage="1" prompt="Vložte popisek o maximální délce 150 znaků." sqref="E17 Q17 E30 Q30 E43" xr:uid="{00000000-0002-0000-0500-000002000000}">
      <formula1>GTE(LEN(E17),(150))</formula1>
    </dataValidation>
    <dataValidation type="custom" allowBlank="1" showInputMessage="1" prompt="Vložte popisek o maximální délce 150 znaků._x000a_Nezapomeňte uvést procentuální podíl." sqref="K17 E19:E23 K19:K23 Q19:Q23 K30 E32:E36 K32:K36 Q32:Q36 K43 E45:E49 K45:K49" xr:uid="{00000000-0002-0000-0500-000003000000}">
      <formula1>LTE(LEN(E17),(150))</formula1>
    </dataValidation>
  </dataValidations>
  <pageMargins left="0.7" right="0.7" top="0.78740157499999996" bottom="0.78740157499999996"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rgb="FFF8F8F8"/>
    <outlinePr summaryBelow="0" summaryRight="0"/>
    <pageSetUpPr fitToPage="1"/>
  </sheetPr>
  <dimension ref="A1:AA1000"/>
  <sheetViews>
    <sheetView showGridLines="0" zoomScaleNormal="100" workbookViewId="0">
      <selection activeCell="D11" sqref="D11"/>
    </sheetView>
  </sheetViews>
  <sheetFormatPr defaultColWidth="14.42578125" defaultRowHeight="15" customHeight="1"/>
  <cols>
    <col min="1" max="1" width="5.5703125" customWidth="1"/>
    <col min="2" max="2" width="40.5703125" customWidth="1"/>
    <col min="3" max="3" width="3" customWidth="1"/>
    <col min="4" max="4" width="46.85546875" customWidth="1"/>
    <col min="5" max="5" width="2.28515625" customWidth="1"/>
    <col min="6" max="6" width="14.42578125" customWidth="1"/>
    <col min="7" max="7" width="1.85546875" customWidth="1"/>
    <col min="8" max="8" width="40.5703125" customWidth="1"/>
    <col min="9" max="9" width="2.7109375" customWidth="1"/>
    <col min="10" max="10" width="44.7109375" customWidth="1"/>
    <col min="11" max="11" width="2.140625" customWidth="1"/>
    <col min="12" max="13" width="14.42578125" customWidth="1"/>
  </cols>
  <sheetData>
    <row r="1" spans="1:27" ht="15" customHeight="1">
      <c r="A1" s="1"/>
      <c r="B1" s="355"/>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36" t="s">
        <v>167</v>
      </c>
      <c r="C3" s="402"/>
      <c r="D3" s="402"/>
      <c r="E3" s="402"/>
      <c r="F3" s="402"/>
      <c r="G3" s="402"/>
      <c r="H3" s="402"/>
      <c r="I3" s="402"/>
      <c r="J3" s="403"/>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row>
    <row r="5" spans="1:27" ht="15.75" customHeight="1">
      <c r="A5" s="1"/>
      <c r="B5" s="5"/>
      <c r="C5" s="5"/>
      <c r="D5" s="33"/>
      <c r="E5" s="33"/>
      <c r="F5" s="109"/>
      <c r="G5" s="80"/>
      <c r="H5" s="75"/>
      <c r="I5" s="75"/>
      <c r="J5" s="86"/>
      <c r="K5" s="86"/>
      <c r="L5" s="75"/>
      <c r="M5" s="75"/>
    </row>
    <row r="6" spans="1:27" ht="24" customHeight="1">
      <c r="A6" s="1"/>
      <c r="B6" s="408" t="s">
        <v>168</v>
      </c>
      <c r="C6" s="409"/>
      <c r="D6" s="409"/>
      <c r="E6" s="409"/>
      <c r="F6" s="409"/>
      <c r="G6" s="409"/>
      <c r="H6" s="409"/>
      <c r="I6" s="409"/>
      <c r="J6" s="409"/>
      <c r="K6" s="409"/>
      <c r="L6" s="410"/>
      <c r="M6" s="75"/>
    </row>
    <row r="7" spans="1:27" ht="9" customHeight="1">
      <c r="A7" s="1"/>
      <c r="B7" s="113"/>
      <c r="C7" s="113"/>
      <c r="D7" s="113"/>
      <c r="E7" s="113"/>
      <c r="F7" s="113"/>
      <c r="G7" s="113"/>
      <c r="H7" s="113"/>
      <c r="I7" s="113"/>
      <c r="J7" s="113"/>
      <c r="K7" s="113"/>
      <c r="L7" s="113"/>
      <c r="M7" s="109"/>
      <c r="N7" s="1"/>
      <c r="O7" s="1"/>
      <c r="P7" s="1"/>
      <c r="Q7" s="1"/>
      <c r="R7" s="1"/>
      <c r="S7" s="1"/>
      <c r="T7" s="1"/>
      <c r="U7" s="1"/>
      <c r="V7" s="1"/>
      <c r="W7" s="1"/>
      <c r="X7" s="1"/>
      <c r="Y7" s="1"/>
      <c r="Z7" s="1"/>
      <c r="AA7" s="1"/>
    </row>
    <row r="8" spans="1:27" ht="15.75" customHeight="1">
      <c r="A8" s="1"/>
      <c r="B8" s="478" t="s">
        <v>1344</v>
      </c>
      <c r="C8" s="455"/>
      <c r="D8" s="455"/>
      <c r="E8" s="455"/>
      <c r="F8" s="455"/>
      <c r="G8" s="455"/>
      <c r="H8" s="455"/>
      <c r="I8" s="33"/>
      <c r="J8" s="33"/>
      <c r="K8" s="33"/>
      <c r="L8" s="33"/>
      <c r="M8" s="124"/>
      <c r="N8" s="86"/>
      <c r="O8" s="86"/>
      <c r="P8" s="86"/>
      <c r="Q8" s="86"/>
      <c r="R8" s="86"/>
      <c r="S8" s="86"/>
      <c r="T8" s="86"/>
      <c r="U8" s="86"/>
      <c r="V8" s="86"/>
      <c r="W8" s="86"/>
      <c r="X8" s="86"/>
      <c r="Y8" s="86"/>
      <c r="Z8" s="86"/>
      <c r="AA8" s="86"/>
    </row>
    <row r="9" spans="1:27" ht="43.5" customHeight="1">
      <c r="A9" s="27"/>
      <c r="B9" s="480" t="s">
        <v>1949</v>
      </c>
      <c r="C9" s="455"/>
      <c r="D9" s="455"/>
      <c r="E9" s="455"/>
      <c r="F9" s="455"/>
      <c r="G9" s="455"/>
      <c r="H9" s="455"/>
      <c r="I9" s="455"/>
      <c r="J9" s="455"/>
      <c r="K9" s="22"/>
      <c r="L9" s="22"/>
      <c r="M9" s="116"/>
      <c r="N9" s="27"/>
      <c r="O9" s="27"/>
      <c r="P9" s="27"/>
      <c r="Q9" s="27"/>
      <c r="R9" s="27"/>
      <c r="S9" s="27"/>
      <c r="T9" s="27"/>
      <c r="U9" s="27"/>
      <c r="V9" s="27"/>
      <c r="W9" s="27"/>
      <c r="X9" s="27"/>
      <c r="Y9" s="27"/>
      <c r="Z9" s="27"/>
      <c r="AA9" s="27"/>
    </row>
    <row r="10" spans="1:27" ht="13.5" customHeight="1">
      <c r="A10" s="27"/>
      <c r="B10" s="115"/>
      <c r="C10" s="115"/>
      <c r="D10" s="115"/>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75" customHeight="1">
      <c r="A11" s="27"/>
      <c r="B11" s="117" t="s">
        <v>169</v>
      </c>
      <c r="C11" s="115"/>
      <c r="D11" s="364" t="s">
        <v>170</v>
      </c>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15"/>
      <c r="C12" s="115"/>
      <c r="D12" s="115"/>
      <c r="E12" s="115"/>
      <c r="F12" s="115"/>
      <c r="G12" s="115"/>
      <c r="H12" s="115"/>
      <c r="I12" s="115"/>
      <c r="J12" s="115"/>
      <c r="K12" s="22"/>
      <c r="L12" s="22"/>
      <c r="M12" s="116"/>
      <c r="N12" s="27"/>
      <c r="O12" s="27"/>
      <c r="P12" s="27"/>
      <c r="Q12" s="27"/>
      <c r="R12" s="27"/>
      <c r="S12" s="27"/>
      <c r="T12" s="27"/>
      <c r="U12" s="27"/>
      <c r="V12" s="27"/>
      <c r="W12" s="27"/>
      <c r="X12" s="27"/>
      <c r="Y12" s="27"/>
      <c r="Z12" s="27"/>
      <c r="AA12" s="27"/>
    </row>
    <row r="13" spans="1:27" ht="13.5" customHeight="1">
      <c r="A13" s="27"/>
      <c r="B13" s="10"/>
      <c r="C13" s="10"/>
      <c r="D13" s="10"/>
      <c r="E13" s="10"/>
      <c r="F13" s="10"/>
      <c r="G13" s="10"/>
      <c r="H13" s="10"/>
      <c r="I13" s="10"/>
      <c r="J13" s="10"/>
      <c r="K13" s="10"/>
      <c r="L13" s="10"/>
      <c r="M13" s="116"/>
      <c r="N13" s="27"/>
      <c r="O13" s="27"/>
      <c r="P13" s="27"/>
      <c r="Q13" s="27"/>
      <c r="R13" s="27"/>
      <c r="S13" s="27"/>
      <c r="T13" s="27"/>
      <c r="U13" s="27"/>
      <c r="V13" s="27"/>
      <c r="W13" s="27"/>
      <c r="X13" s="27"/>
      <c r="Y13" s="27"/>
      <c r="Z13" s="27"/>
      <c r="AA13" s="27"/>
    </row>
    <row r="14" spans="1:27" ht="15.75" customHeight="1">
      <c r="A14" s="1"/>
      <c r="B14" s="125" t="s">
        <v>171</v>
      </c>
      <c r="C14" s="45"/>
      <c r="D14" s="20"/>
      <c r="E14" s="20"/>
      <c r="F14" s="10"/>
      <c r="G14" s="10"/>
      <c r="H14" s="125" t="s">
        <v>172</v>
      </c>
      <c r="I14" s="45"/>
      <c r="J14" s="20"/>
      <c r="K14" s="20"/>
      <c r="L14" s="10"/>
      <c r="M14" s="109"/>
    </row>
    <row r="15" spans="1:27" ht="3" customHeight="1">
      <c r="A15" s="1"/>
      <c r="B15" s="9"/>
      <c r="C15" s="9"/>
      <c r="D15" s="9"/>
      <c r="E15" s="9"/>
      <c r="F15" s="9"/>
      <c r="G15" s="10"/>
      <c r="H15" s="9"/>
      <c r="I15" s="9"/>
      <c r="J15" s="9"/>
      <c r="K15" s="9"/>
      <c r="L15" s="9"/>
      <c r="M15" s="109"/>
      <c r="N15" s="1"/>
      <c r="O15" s="1"/>
      <c r="P15" s="1"/>
      <c r="Q15" s="1"/>
      <c r="R15" s="1"/>
      <c r="S15" s="1"/>
      <c r="T15" s="1"/>
      <c r="U15" s="1"/>
      <c r="V15" s="1"/>
      <c r="W15" s="1"/>
      <c r="X15" s="1"/>
      <c r="Y15" s="1"/>
      <c r="Z15" s="1"/>
      <c r="AA15" s="1"/>
    </row>
    <row r="16" spans="1:27" ht="15.75" customHeight="1">
      <c r="A16" s="1"/>
      <c r="B16" s="126" t="s">
        <v>173</v>
      </c>
      <c r="C16" s="127"/>
      <c r="D16" s="9"/>
      <c r="E16" s="9"/>
      <c r="F16" s="29"/>
      <c r="G16" s="10"/>
      <c r="H16" s="126" t="s">
        <v>173</v>
      </c>
      <c r="I16" s="127"/>
      <c r="J16" s="9"/>
      <c r="K16" s="9"/>
      <c r="L16" s="29"/>
      <c r="M16" s="109"/>
    </row>
    <row r="17" spans="1:27" ht="6.75" customHeight="1">
      <c r="A17" s="1"/>
      <c r="B17" s="14"/>
      <c r="C17" s="14"/>
      <c r="D17" s="9"/>
      <c r="E17" s="9"/>
      <c r="F17" s="29"/>
      <c r="G17" s="10"/>
      <c r="H17" s="14"/>
      <c r="I17" s="14"/>
      <c r="J17" s="9"/>
      <c r="K17" s="9"/>
      <c r="L17" s="29"/>
      <c r="M17" s="109"/>
    </row>
    <row r="18" spans="1:27" ht="37.5" customHeight="1">
      <c r="A18" s="1"/>
      <c r="B18" s="14" t="s">
        <v>174</v>
      </c>
      <c r="C18" s="14"/>
      <c r="D18" s="354"/>
      <c r="E18" s="9"/>
      <c r="F18" s="63" t="str">
        <f>"Zapsáno znaků:      "&amp;LEN(D18)&amp;" z max. 150"</f>
        <v>Zapsáno znaků:      0 z max. 150</v>
      </c>
      <c r="G18" s="10"/>
      <c r="H18" s="14" t="s">
        <v>174</v>
      </c>
      <c r="I18" s="14"/>
      <c r="J18" s="354"/>
      <c r="K18" s="9"/>
      <c r="L18" s="63" t="str">
        <f>"Zapsáno znaků: "&amp;LEN(J18)&amp;" z max. 150"</f>
        <v>Zapsáno znaků: 0 z max. 150</v>
      </c>
      <c r="M18" s="109"/>
    </row>
    <row r="19" spans="1:27" ht="15.75" customHeight="1">
      <c r="A19" s="1"/>
      <c r="B19" s="14"/>
      <c r="C19" s="14"/>
      <c r="D19" s="9"/>
      <c r="E19" s="9"/>
      <c r="F19" s="29"/>
      <c r="G19" s="10"/>
      <c r="H19" s="14"/>
      <c r="I19" s="14"/>
      <c r="J19" s="9"/>
      <c r="K19" s="9"/>
      <c r="L19" s="29"/>
      <c r="M19" s="109"/>
    </row>
    <row r="20" spans="1:27" ht="15.75" customHeight="1">
      <c r="A20" s="1"/>
      <c r="B20" s="14" t="s">
        <v>175</v>
      </c>
      <c r="C20" s="14"/>
      <c r="D20" s="354" t="s">
        <v>170</v>
      </c>
      <c r="E20" s="9"/>
      <c r="F20" s="29"/>
      <c r="G20" s="10"/>
      <c r="H20" s="14" t="s">
        <v>175</v>
      </c>
      <c r="I20" s="14"/>
      <c r="J20" s="354" t="s">
        <v>170</v>
      </c>
      <c r="K20" s="9"/>
      <c r="L20" s="29"/>
      <c r="M20" s="109"/>
    </row>
    <row r="21" spans="1:27" ht="9.75" customHeight="1">
      <c r="A21" s="1"/>
      <c r="B21" s="14"/>
      <c r="C21" s="14"/>
      <c r="D21" s="29"/>
      <c r="E21" s="9"/>
      <c r="F21" s="29"/>
      <c r="G21" s="10"/>
      <c r="H21" s="14"/>
      <c r="I21" s="14"/>
      <c r="J21" s="29"/>
      <c r="K21" s="9"/>
      <c r="L21" s="29"/>
      <c r="M21" s="109"/>
      <c r="N21" s="1"/>
      <c r="O21" s="1"/>
      <c r="P21" s="1"/>
      <c r="Q21" s="1"/>
      <c r="R21" s="1"/>
      <c r="S21" s="1"/>
      <c r="T21" s="1"/>
      <c r="U21" s="1"/>
      <c r="V21" s="1"/>
      <c r="W21" s="1"/>
      <c r="X21" s="1"/>
      <c r="Y21" s="1"/>
      <c r="Z21" s="1"/>
      <c r="AA21" s="1"/>
    </row>
    <row r="22" spans="1:27" ht="15.75" customHeight="1">
      <c r="A22" s="1"/>
      <c r="B22" s="126"/>
      <c r="C22" s="14"/>
      <c r="D22" s="9"/>
      <c r="E22" s="9"/>
      <c r="F22" s="14"/>
      <c r="G22" s="119"/>
      <c r="H22" s="14"/>
      <c r="I22" s="14"/>
      <c r="J22" s="9"/>
      <c r="K22" s="9"/>
      <c r="L22" s="14"/>
      <c r="M22" s="109"/>
    </row>
    <row r="23" spans="1:27" ht="15.75" customHeight="1">
      <c r="A23" s="1"/>
      <c r="B23" s="481" t="s">
        <v>176</v>
      </c>
      <c r="C23" s="39"/>
      <c r="D23" s="482"/>
      <c r="E23" s="9"/>
      <c r="F23" s="14"/>
      <c r="G23" s="119"/>
      <c r="H23" s="481" t="s">
        <v>177</v>
      </c>
      <c r="I23" s="39"/>
      <c r="J23" s="482"/>
      <c r="K23" s="9"/>
      <c r="L23" s="14"/>
      <c r="M23" s="109"/>
    </row>
    <row r="24" spans="1:27" ht="15.75" customHeight="1">
      <c r="A24" s="1"/>
      <c r="B24" s="459"/>
      <c r="C24" s="39"/>
      <c r="D24" s="483"/>
      <c r="E24" s="9"/>
      <c r="F24" s="14"/>
      <c r="G24" s="119"/>
      <c r="H24" s="459"/>
      <c r="I24" s="39"/>
      <c r="J24" s="483"/>
      <c r="K24" s="9"/>
      <c r="L24" s="14"/>
      <c r="M24" s="109"/>
      <c r="N24" s="1"/>
      <c r="O24" s="1"/>
      <c r="P24" s="1"/>
      <c r="Q24" s="1"/>
      <c r="R24" s="1"/>
      <c r="S24" s="1"/>
      <c r="T24" s="1"/>
      <c r="U24" s="1"/>
      <c r="V24" s="1"/>
      <c r="W24" s="1"/>
      <c r="X24" s="1"/>
      <c r="Y24" s="1"/>
      <c r="Z24" s="1"/>
      <c r="AA24" s="1"/>
    </row>
    <row r="25" spans="1:27" ht="15.75" customHeight="1">
      <c r="A25" s="1"/>
      <c r="B25" s="460"/>
      <c r="C25" s="128"/>
      <c r="D25" s="8"/>
      <c r="E25" s="9"/>
      <c r="F25" s="55"/>
      <c r="G25" s="119"/>
      <c r="H25" s="460"/>
      <c r="I25" s="128"/>
      <c r="J25" s="488"/>
      <c r="K25" s="9"/>
      <c r="L25" s="55"/>
      <c r="M25" s="109"/>
    </row>
    <row r="26" spans="1:27" ht="15.75" customHeight="1">
      <c r="A26" s="1"/>
      <c r="B26" s="8"/>
      <c r="C26" s="8"/>
      <c r="D26" s="8"/>
      <c r="E26" s="9"/>
      <c r="F26" s="55"/>
      <c r="G26" s="119"/>
      <c r="H26" s="8"/>
      <c r="I26" s="8"/>
      <c r="J26" s="489"/>
      <c r="K26" s="9"/>
      <c r="L26" s="55"/>
      <c r="M26" s="109"/>
    </row>
    <row r="27" spans="1:27" ht="15.75" customHeight="1">
      <c r="A27" s="1"/>
      <c r="B27" s="481" t="s">
        <v>178</v>
      </c>
      <c r="C27" s="121"/>
      <c r="D27" s="484"/>
      <c r="E27" s="9"/>
      <c r="F27" s="487"/>
      <c r="G27" s="119"/>
      <c r="H27" s="481" t="s">
        <v>178</v>
      </c>
      <c r="I27" s="39"/>
      <c r="J27" s="484"/>
      <c r="K27" s="9"/>
      <c r="L27" s="487"/>
      <c r="M27" s="109"/>
    </row>
    <row r="28" spans="1:27" ht="15.75" customHeight="1">
      <c r="A28" s="1"/>
      <c r="B28" s="459"/>
      <c r="C28" s="121"/>
      <c r="D28" s="485"/>
      <c r="E28" s="9"/>
      <c r="F28" s="459"/>
      <c r="G28" s="119"/>
      <c r="H28" s="459"/>
      <c r="I28" s="8"/>
      <c r="J28" s="485"/>
      <c r="K28" s="9"/>
      <c r="L28" s="459"/>
      <c r="M28" s="109"/>
    </row>
    <row r="29" spans="1:27" ht="45.75" customHeight="1">
      <c r="A29" s="1"/>
      <c r="B29" s="460"/>
      <c r="C29" s="8"/>
      <c r="D29" s="483"/>
      <c r="E29" s="9"/>
      <c r="F29" s="460"/>
      <c r="G29" s="119"/>
      <c r="H29" s="460"/>
      <c r="I29" s="8"/>
      <c r="J29" s="483"/>
      <c r="K29" s="9"/>
      <c r="L29" s="460"/>
      <c r="M29" s="109"/>
    </row>
    <row r="30" spans="1:27" ht="15.75" customHeight="1">
      <c r="A30" s="1"/>
      <c r="B30" s="14"/>
      <c r="C30" s="14"/>
      <c r="D30" s="8"/>
      <c r="E30" s="9"/>
      <c r="F30" s="14"/>
      <c r="G30" s="119"/>
      <c r="H30" s="14"/>
      <c r="I30" s="14"/>
      <c r="J30" s="8"/>
      <c r="K30" s="9"/>
      <c r="L30" s="14"/>
      <c r="M30" s="109"/>
    </row>
    <row r="31" spans="1:27" ht="62.25" customHeight="1">
      <c r="A31" s="1"/>
      <c r="B31" s="39" t="s">
        <v>179</v>
      </c>
      <c r="C31" s="39"/>
      <c r="D31" s="354"/>
      <c r="E31" s="9"/>
      <c r="F31" s="63" t="str">
        <f>"Zapsáno znaků:      "&amp;LEN(D31)&amp;" z max. 150"</f>
        <v>Zapsáno znaků:      0 z max. 150</v>
      </c>
      <c r="G31" s="119"/>
      <c r="H31" s="39" t="s">
        <v>180</v>
      </c>
      <c r="I31" s="39"/>
      <c r="J31" s="354"/>
      <c r="K31" s="9"/>
      <c r="L31" s="63" t="str">
        <f>"Zapsáno znaků: "&amp;LEN(J31)&amp;" z max. 150"</f>
        <v>Zapsáno znaků: 0 z max. 150</v>
      </c>
      <c r="M31" s="109"/>
    </row>
    <row r="32" spans="1:27" ht="15.75" customHeight="1">
      <c r="A32" s="1"/>
      <c r="B32" s="8"/>
      <c r="C32" s="8"/>
      <c r="D32" s="62"/>
      <c r="E32" s="9"/>
      <c r="F32" s="8"/>
      <c r="G32" s="486"/>
      <c r="H32" s="8"/>
      <c r="I32" s="8"/>
      <c r="J32" s="9"/>
      <c r="K32" s="9"/>
      <c r="L32" s="8"/>
      <c r="M32" s="1"/>
    </row>
    <row r="33" spans="1:27" ht="67.5" customHeight="1">
      <c r="A33" s="1"/>
      <c r="B33" s="39" t="s">
        <v>181</v>
      </c>
      <c r="C33" s="39"/>
      <c r="D33" s="354"/>
      <c r="E33" s="9"/>
      <c r="F33" s="63" t="str">
        <f>"Zapsáno znaků:      "&amp;LEN(D33)&amp;" z max. 150"</f>
        <v>Zapsáno znaků:      0 z max. 150</v>
      </c>
      <c r="G33" s="460"/>
      <c r="H33" s="39" t="s">
        <v>181</v>
      </c>
      <c r="I33" s="39"/>
      <c r="J33" s="354"/>
      <c r="K33" s="9"/>
      <c r="L33" s="63" t="str">
        <f>"Zapsáno znaků: "&amp;LEN(J33)&amp;" z max. 150"</f>
        <v>Zapsáno znaků: 0 z max. 150</v>
      </c>
      <c r="M33" s="1"/>
    </row>
    <row r="34" spans="1:27" ht="15.75" customHeight="1">
      <c r="A34" s="1"/>
      <c r="B34" s="8"/>
      <c r="C34" s="8"/>
      <c r="D34" s="62"/>
      <c r="E34" s="62"/>
      <c r="F34" s="8"/>
      <c r="G34" s="27"/>
      <c r="H34" s="8"/>
      <c r="I34" s="8"/>
      <c r="J34" s="8"/>
      <c r="K34" s="8"/>
      <c r="L34" s="8"/>
      <c r="M34" s="1"/>
    </row>
    <row r="35" spans="1:27" ht="62.25" customHeight="1">
      <c r="A35" s="1"/>
      <c r="B35" s="343" t="s">
        <v>1938</v>
      </c>
      <c r="C35" s="8"/>
      <c r="D35" s="354"/>
      <c r="E35" s="8"/>
      <c r="F35" s="8"/>
      <c r="G35" s="14"/>
      <c r="H35" s="343" t="s">
        <v>1938</v>
      </c>
      <c r="I35" s="8"/>
      <c r="J35" s="354"/>
      <c r="K35" s="8"/>
      <c r="L35" s="8"/>
    </row>
    <row r="36" spans="1:27" ht="10.5" customHeight="1">
      <c r="A36" s="1"/>
      <c r="B36" s="8"/>
      <c r="C36" s="8"/>
      <c r="D36" s="8"/>
      <c r="E36" s="8"/>
      <c r="F36" s="8"/>
      <c r="G36" s="27"/>
      <c r="H36" s="8"/>
      <c r="I36" s="8"/>
      <c r="J36" s="8"/>
      <c r="K36" s="8"/>
      <c r="L36" s="8"/>
    </row>
    <row r="37" spans="1:27" ht="26.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25" t="s">
        <v>182</v>
      </c>
      <c r="C38" s="45"/>
      <c r="D38" s="20"/>
      <c r="E38" s="20"/>
      <c r="F38" s="10"/>
      <c r="G38" s="10"/>
      <c r="H38" s="125" t="s">
        <v>183</v>
      </c>
      <c r="I38" s="45"/>
      <c r="J38" s="20"/>
      <c r="K38" s="20"/>
      <c r="L38" s="10"/>
      <c r="M38" s="1"/>
      <c r="N38" s="1"/>
      <c r="O38" s="1"/>
      <c r="P38" s="1"/>
      <c r="Q38" s="1"/>
      <c r="R38" s="1"/>
      <c r="S38" s="1"/>
      <c r="T38" s="1"/>
      <c r="U38" s="1"/>
      <c r="V38" s="1"/>
      <c r="W38" s="1"/>
      <c r="X38" s="1"/>
      <c r="Y38" s="1"/>
      <c r="Z38" s="1"/>
      <c r="AA38" s="1"/>
    </row>
    <row r="39" spans="1:27" ht="10.5" customHeight="1">
      <c r="A39" s="1"/>
      <c r="B39" s="9"/>
      <c r="C39" s="9"/>
      <c r="D39" s="9"/>
      <c r="E39" s="9"/>
      <c r="F39" s="9"/>
      <c r="G39" s="10"/>
      <c r="H39" s="9"/>
      <c r="I39" s="9"/>
      <c r="J39" s="9"/>
      <c r="K39" s="9"/>
      <c r="L39" s="9"/>
      <c r="M39" s="1"/>
      <c r="N39" s="1"/>
      <c r="O39" s="1"/>
      <c r="P39" s="1"/>
      <c r="Q39" s="1"/>
      <c r="R39" s="1"/>
      <c r="S39" s="1"/>
      <c r="T39" s="1"/>
      <c r="U39" s="1"/>
      <c r="V39" s="1"/>
      <c r="W39" s="1"/>
      <c r="X39" s="1"/>
      <c r="Y39" s="1"/>
      <c r="Z39" s="1"/>
      <c r="AA39" s="1"/>
    </row>
    <row r="40" spans="1:27" ht="15.75" customHeight="1">
      <c r="A40" s="1"/>
      <c r="B40" s="126" t="s">
        <v>173</v>
      </c>
      <c r="C40" s="127"/>
      <c r="D40" s="9"/>
      <c r="E40" s="9"/>
      <c r="F40" s="29"/>
      <c r="G40" s="10"/>
      <c r="H40" s="126" t="s">
        <v>173</v>
      </c>
      <c r="I40" s="127"/>
      <c r="J40" s="9"/>
      <c r="K40" s="9"/>
      <c r="L40" s="29"/>
      <c r="M40" s="1"/>
      <c r="N40" s="1"/>
      <c r="O40" s="1"/>
      <c r="P40" s="1"/>
      <c r="Q40" s="1"/>
      <c r="R40" s="1"/>
      <c r="S40" s="1"/>
      <c r="T40" s="1"/>
      <c r="U40" s="1"/>
      <c r="V40" s="1"/>
      <c r="W40" s="1"/>
      <c r="X40" s="1"/>
      <c r="Y40" s="1"/>
      <c r="Z40" s="1"/>
      <c r="AA40" s="1"/>
    </row>
    <row r="41" spans="1:27" ht="6.75" customHeight="1">
      <c r="A41" s="1"/>
      <c r="B41" s="14"/>
      <c r="C41" s="14"/>
      <c r="D41" s="9"/>
      <c r="E41" s="9"/>
      <c r="F41" s="29"/>
      <c r="G41" s="10"/>
      <c r="H41" s="14"/>
      <c r="I41" s="14"/>
      <c r="J41" s="9"/>
      <c r="K41" s="9"/>
      <c r="L41" s="29"/>
      <c r="M41" s="1"/>
      <c r="N41" s="1"/>
      <c r="O41" s="1"/>
      <c r="P41" s="1"/>
      <c r="Q41" s="1"/>
      <c r="R41" s="1"/>
      <c r="S41" s="1"/>
      <c r="T41" s="1"/>
      <c r="U41" s="1"/>
      <c r="V41" s="1"/>
      <c r="W41" s="1"/>
      <c r="X41" s="1"/>
      <c r="Y41" s="1"/>
      <c r="Z41" s="1"/>
      <c r="AA41" s="1"/>
    </row>
    <row r="42" spans="1:27" ht="37.5" customHeight="1">
      <c r="A42" s="1"/>
      <c r="B42" s="14" t="s">
        <v>174</v>
      </c>
      <c r="C42" s="14"/>
      <c r="D42" s="354"/>
      <c r="E42" s="9"/>
      <c r="F42" s="63" t="str">
        <f>"Zapsáno znaků:      "&amp;LEN(D42)&amp;" z max. 150"</f>
        <v>Zapsáno znaků:      0 z max. 150</v>
      </c>
      <c r="G42" s="10"/>
      <c r="H42" s="14" t="s">
        <v>174</v>
      </c>
      <c r="I42" s="14"/>
      <c r="J42" s="354"/>
      <c r="K42" s="9"/>
      <c r="L42" s="63" t="str">
        <f>"Zapsáno znaků: "&amp;LEN(J42)&amp;" z max. 150"</f>
        <v>Zapsáno znaků: 0 z max. 150</v>
      </c>
      <c r="M42" s="1"/>
      <c r="N42" s="1"/>
      <c r="O42" s="1"/>
      <c r="P42" s="1"/>
      <c r="Q42" s="1"/>
      <c r="R42" s="1"/>
      <c r="S42" s="1"/>
      <c r="T42" s="1"/>
      <c r="U42" s="1"/>
      <c r="V42" s="1"/>
      <c r="W42" s="1"/>
      <c r="X42" s="1"/>
      <c r="Y42" s="1"/>
      <c r="Z42" s="1"/>
      <c r="AA42" s="1"/>
    </row>
    <row r="43" spans="1:27" ht="15.75" customHeight="1">
      <c r="A43" s="1"/>
      <c r="B43" s="14"/>
      <c r="C43" s="14"/>
      <c r="D43" s="9"/>
      <c r="E43" s="9"/>
      <c r="F43" s="29"/>
      <c r="G43" s="10"/>
      <c r="H43" s="14"/>
      <c r="I43" s="14"/>
      <c r="J43" s="9"/>
      <c r="K43" s="9"/>
      <c r="L43" s="29"/>
      <c r="M43" s="1"/>
      <c r="N43" s="1"/>
      <c r="O43" s="1"/>
      <c r="P43" s="1"/>
      <c r="Q43" s="1"/>
      <c r="R43" s="1"/>
      <c r="S43" s="1"/>
      <c r="T43" s="1"/>
      <c r="U43" s="1"/>
      <c r="V43" s="1"/>
      <c r="W43" s="1"/>
      <c r="X43" s="1"/>
      <c r="Y43" s="1"/>
      <c r="Z43" s="1"/>
      <c r="AA43" s="1"/>
    </row>
    <row r="44" spans="1:27" ht="15.75" customHeight="1">
      <c r="A44" s="1"/>
      <c r="B44" s="14" t="s">
        <v>175</v>
      </c>
      <c r="C44" s="14"/>
      <c r="D44" s="354" t="s">
        <v>170</v>
      </c>
      <c r="E44" s="9"/>
      <c r="F44" s="29"/>
      <c r="G44" s="10"/>
      <c r="H44" s="14" t="s">
        <v>175</v>
      </c>
      <c r="I44" s="14"/>
      <c r="J44" s="354" t="s">
        <v>170</v>
      </c>
      <c r="K44" s="9"/>
      <c r="L44" s="29"/>
      <c r="M44" s="1"/>
      <c r="N44" s="1"/>
      <c r="O44" s="1"/>
      <c r="P44" s="1"/>
      <c r="Q44" s="1"/>
      <c r="R44" s="1"/>
      <c r="S44" s="1"/>
      <c r="T44" s="1"/>
      <c r="U44" s="1"/>
      <c r="V44" s="1"/>
      <c r="W44" s="1"/>
      <c r="X44" s="1"/>
      <c r="Y44" s="1"/>
      <c r="Z44" s="1"/>
      <c r="AA44" s="1"/>
    </row>
    <row r="45" spans="1:27" ht="9.75" customHeight="1">
      <c r="A45" s="1"/>
      <c r="B45" s="14"/>
      <c r="C45" s="14"/>
      <c r="D45" s="29"/>
      <c r="E45" s="9"/>
      <c r="F45" s="29"/>
      <c r="G45" s="10"/>
      <c r="H45" s="14"/>
      <c r="I45" s="14"/>
      <c r="J45" s="29"/>
      <c r="K45" s="9"/>
      <c r="L45" s="29"/>
      <c r="M45" s="1"/>
      <c r="N45" s="1"/>
      <c r="O45" s="1"/>
      <c r="P45" s="1"/>
      <c r="Q45" s="1"/>
      <c r="R45" s="1"/>
      <c r="S45" s="1"/>
      <c r="T45" s="1"/>
      <c r="U45" s="1"/>
      <c r="V45" s="1"/>
      <c r="W45" s="1"/>
      <c r="X45" s="1"/>
      <c r="Y45" s="1"/>
      <c r="Z45" s="1"/>
      <c r="AA45" s="1"/>
    </row>
    <row r="46" spans="1:27" ht="15.75" customHeight="1">
      <c r="A46" s="1"/>
      <c r="B46" s="126"/>
      <c r="C46" s="14"/>
      <c r="D46" s="9"/>
      <c r="E46" s="9"/>
      <c r="F46" s="14"/>
      <c r="G46" s="119"/>
      <c r="H46" s="14"/>
      <c r="I46" s="14"/>
      <c r="J46" s="9"/>
      <c r="K46" s="9"/>
      <c r="L46" s="14"/>
      <c r="M46" s="1"/>
      <c r="N46" s="1"/>
      <c r="O46" s="1"/>
      <c r="P46" s="1"/>
      <c r="Q46" s="1"/>
      <c r="R46" s="1"/>
      <c r="S46" s="1"/>
      <c r="T46" s="1"/>
      <c r="U46" s="1"/>
      <c r="V46" s="1"/>
      <c r="W46" s="1"/>
      <c r="X46" s="1"/>
      <c r="Y46" s="1"/>
      <c r="Z46" s="1"/>
      <c r="AA46" s="1"/>
    </row>
    <row r="47" spans="1:27" ht="15.75" customHeight="1">
      <c r="A47" s="1"/>
      <c r="B47" s="481" t="s">
        <v>184</v>
      </c>
      <c r="C47" s="39"/>
      <c r="D47" s="482"/>
      <c r="E47" s="9"/>
      <c r="F47" s="14"/>
      <c r="G47" s="119"/>
      <c r="H47" s="481" t="s">
        <v>185</v>
      </c>
      <c r="I47" s="39"/>
      <c r="J47" s="482"/>
      <c r="K47" s="9"/>
      <c r="L47" s="14"/>
      <c r="M47" s="1"/>
      <c r="N47" s="1"/>
      <c r="O47" s="1"/>
      <c r="P47" s="1"/>
      <c r="Q47" s="1"/>
      <c r="R47" s="1"/>
      <c r="S47" s="1"/>
      <c r="T47" s="1"/>
      <c r="U47" s="1"/>
      <c r="V47" s="1"/>
      <c r="W47" s="1"/>
      <c r="X47" s="1"/>
      <c r="Y47" s="1"/>
      <c r="Z47" s="1"/>
      <c r="AA47" s="1"/>
    </row>
    <row r="48" spans="1:27" ht="15.75" customHeight="1">
      <c r="A48" s="1"/>
      <c r="B48" s="459"/>
      <c r="C48" s="39"/>
      <c r="D48" s="483"/>
      <c r="E48" s="9"/>
      <c r="F48" s="14"/>
      <c r="G48" s="119"/>
      <c r="H48" s="459"/>
      <c r="I48" s="39"/>
      <c r="J48" s="483"/>
      <c r="K48" s="9"/>
      <c r="L48" s="14"/>
      <c r="M48" s="1"/>
      <c r="N48" s="1"/>
      <c r="O48" s="1"/>
      <c r="P48" s="1"/>
      <c r="Q48" s="1"/>
      <c r="R48" s="1"/>
      <c r="S48" s="1"/>
      <c r="T48" s="1"/>
      <c r="U48" s="1"/>
      <c r="V48" s="1"/>
      <c r="W48" s="1"/>
      <c r="X48" s="1"/>
      <c r="Y48" s="1"/>
      <c r="Z48" s="1"/>
      <c r="AA48" s="1"/>
    </row>
    <row r="49" spans="1:27" ht="15.75" customHeight="1">
      <c r="A49" s="1"/>
      <c r="B49" s="460"/>
      <c r="C49" s="128"/>
      <c r="D49" s="8"/>
      <c r="E49" s="9"/>
      <c r="F49" s="55"/>
      <c r="G49" s="119"/>
      <c r="H49" s="460"/>
      <c r="I49" s="128"/>
      <c r="J49" s="488"/>
      <c r="K49" s="9"/>
      <c r="L49" s="55"/>
      <c r="M49" s="1"/>
      <c r="N49" s="1"/>
      <c r="O49" s="1"/>
      <c r="P49" s="1"/>
      <c r="Q49" s="1"/>
      <c r="R49" s="1"/>
      <c r="S49" s="1"/>
      <c r="T49" s="1"/>
      <c r="U49" s="1"/>
      <c r="V49" s="1"/>
      <c r="W49" s="1"/>
      <c r="X49" s="1"/>
      <c r="Y49" s="1"/>
      <c r="Z49" s="1"/>
      <c r="AA49" s="1"/>
    </row>
    <row r="50" spans="1:27" ht="10.5" customHeight="1">
      <c r="A50" s="1"/>
      <c r="B50" s="8"/>
      <c r="C50" s="8"/>
      <c r="D50" s="8"/>
      <c r="E50" s="9"/>
      <c r="F50" s="55"/>
      <c r="G50" s="119"/>
      <c r="H50" s="8"/>
      <c r="I50" s="8"/>
      <c r="J50" s="489"/>
      <c r="K50" s="9"/>
      <c r="L50" s="55"/>
      <c r="M50" s="1"/>
      <c r="N50" s="1"/>
      <c r="O50" s="1"/>
      <c r="P50" s="1"/>
      <c r="Q50" s="1"/>
      <c r="R50" s="1"/>
      <c r="S50" s="1"/>
      <c r="T50" s="1"/>
      <c r="U50" s="1"/>
      <c r="V50" s="1"/>
      <c r="W50" s="1"/>
      <c r="X50" s="1"/>
      <c r="Y50" s="1"/>
      <c r="Z50" s="1"/>
      <c r="AA50" s="1"/>
    </row>
    <row r="51" spans="1:27" ht="15.75" customHeight="1">
      <c r="A51" s="1"/>
      <c r="B51" s="481" t="s">
        <v>178</v>
      </c>
      <c r="C51" s="121"/>
      <c r="D51" s="484"/>
      <c r="E51" s="9"/>
      <c r="F51" s="487"/>
      <c r="G51" s="119"/>
      <c r="H51" s="481" t="s">
        <v>178</v>
      </c>
      <c r="I51" s="39"/>
      <c r="J51" s="484"/>
      <c r="K51" s="9"/>
      <c r="L51" s="487"/>
      <c r="M51" s="1"/>
      <c r="N51" s="1"/>
      <c r="O51" s="1"/>
      <c r="P51" s="1"/>
      <c r="Q51" s="1"/>
      <c r="R51" s="1"/>
      <c r="S51" s="1"/>
      <c r="T51" s="1"/>
      <c r="U51" s="1"/>
      <c r="V51" s="1"/>
      <c r="W51" s="1"/>
      <c r="X51" s="1"/>
      <c r="Y51" s="1"/>
      <c r="Z51" s="1"/>
      <c r="AA51" s="1"/>
    </row>
    <row r="52" spans="1:27" ht="15.75" customHeight="1">
      <c r="A52" s="1"/>
      <c r="B52" s="459"/>
      <c r="C52" s="121"/>
      <c r="D52" s="485"/>
      <c r="E52" s="9"/>
      <c r="F52" s="459"/>
      <c r="G52" s="119"/>
      <c r="H52" s="459"/>
      <c r="I52" s="8"/>
      <c r="J52" s="485"/>
      <c r="K52" s="9"/>
      <c r="L52" s="459"/>
      <c r="M52" s="1"/>
      <c r="N52" s="1"/>
      <c r="O52" s="1"/>
      <c r="P52" s="1"/>
      <c r="Q52" s="1"/>
      <c r="R52" s="1"/>
      <c r="S52" s="1"/>
      <c r="T52" s="1"/>
      <c r="U52" s="1"/>
      <c r="V52" s="1"/>
      <c r="W52" s="1"/>
      <c r="X52" s="1"/>
      <c r="Y52" s="1"/>
      <c r="Z52" s="1"/>
      <c r="AA52" s="1"/>
    </row>
    <row r="53" spans="1:27" ht="45.75" customHeight="1">
      <c r="A53" s="1"/>
      <c r="B53" s="460"/>
      <c r="C53" s="8"/>
      <c r="D53" s="483"/>
      <c r="E53" s="9"/>
      <c r="F53" s="460"/>
      <c r="G53" s="119"/>
      <c r="H53" s="460"/>
      <c r="I53" s="8"/>
      <c r="J53" s="483"/>
      <c r="K53" s="9"/>
      <c r="L53" s="460"/>
      <c r="M53" s="1"/>
      <c r="N53" s="1"/>
      <c r="O53" s="1"/>
      <c r="P53" s="1"/>
      <c r="Q53" s="1"/>
      <c r="R53" s="1"/>
      <c r="S53" s="1"/>
      <c r="T53" s="1"/>
      <c r="U53" s="1"/>
      <c r="V53" s="1"/>
      <c r="W53" s="1"/>
      <c r="X53" s="1"/>
      <c r="Y53" s="1"/>
      <c r="Z53" s="1"/>
      <c r="AA53" s="1"/>
    </row>
    <row r="54" spans="1:27" ht="15.75" customHeight="1">
      <c r="A54" s="1"/>
      <c r="B54" s="14"/>
      <c r="C54" s="14"/>
      <c r="D54" s="8"/>
      <c r="E54" s="9"/>
      <c r="F54" s="14"/>
      <c r="G54" s="119"/>
      <c r="H54" s="14"/>
      <c r="I54" s="14"/>
      <c r="J54" s="8"/>
      <c r="K54" s="9"/>
      <c r="L54" s="14"/>
      <c r="M54" s="1"/>
      <c r="N54" s="1"/>
      <c r="O54" s="1"/>
      <c r="P54" s="1"/>
      <c r="Q54" s="1"/>
      <c r="R54" s="1"/>
      <c r="S54" s="1"/>
      <c r="T54" s="1"/>
      <c r="U54" s="1"/>
      <c r="V54" s="1"/>
      <c r="W54" s="1"/>
      <c r="X54" s="1"/>
      <c r="Y54" s="1"/>
      <c r="Z54" s="1"/>
      <c r="AA54" s="1"/>
    </row>
    <row r="55" spans="1:27" ht="62.25" customHeight="1">
      <c r="A55" s="1"/>
      <c r="B55" s="39" t="s">
        <v>186</v>
      </c>
      <c r="C55" s="39"/>
      <c r="D55" s="354"/>
      <c r="E55" s="9"/>
      <c r="F55" s="63" t="str">
        <f>"Zapsáno znaků:      "&amp;LEN(D55)&amp;" z max. 150"</f>
        <v>Zapsáno znaků:      0 z max. 150</v>
      </c>
      <c r="G55" s="119"/>
      <c r="H55" s="39" t="s">
        <v>187</v>
      </c>
      <c r="I55" s="39"/>
      <c r="J55" s="354"/>
      <c r="K55" s="9"/>
      <c r="L55" s="63" t="str">
        <f>"Zapsáno znaků: "&amp;LEN(J55)&amp;" z max. 150"</f>
        <v>Zapsáno znaků: 0 z max. 150</v>
      </c>
      <c r="M55" s="1"/>
      <c r="N55" s="1"/>
      <c r="O55" s="1"/>
      <c r="P55" s="1"/>
      <c r="Q55" s="1"/>
      <c r="R55" s="1"/>
      <c r="S55" s="1"/>
      <c r="T55" s="1"/>
      <c r="U55" s="1"/>
      <c r="V55" s="1"/>
      <c r="W55" s="1"/>
      <c r="X55" s="1"/>
      <c r="Y55" s="1"/>
      <c r="Z55" s="1"/>
      <c r="AA55" s="1"/>
    </row>
    <row r="56" spans="1:27" ht="15.75" customHeight="1">
      <c r="A56" s="1"/>
      <c r="B56" s="8"/>
      <c r="C56" s="8"/>
      <c r="D56" s="62"/>
      <c r="E56" s="9"/>
      <c r="F56" s="8"/>
      <c r="G56" s="486"/>
      <c r="H56" s="8"/>
      <c r="I56" s="8"/>
      <c r="J56" s="9"/>
      <c r="K56" s="9"/>
      <c r="L56" s="8"/>
      <c r="M56" s="1"/>
      <c r="N56" s="1"/>
      <c r="O56" s="1"/>
      <c r="P56" s="1"/>
      <c r="Q56" s="1"/>
      <c r="R56" s="1"/>
      <c r="S56" s="1"/>
      <c r="T56" s="1"/>
      <c r="U56" s="1"/>
      <c r="V56" s="1"/>
      <c r="W56" s="1"/>
      <c r="X56" s="1"/>
      <c r="Y56" s="1"/>
      <c r="Z56" s="1"/>
      <c r="AA56" s="1"/>
    </row>
    <row r="57" spans="1:27" ht="67.5" customHeight="1">
      <c r="A57" s="1"/>
      <c r="B57" s="39" t="s">
        <v>181</v>
      </c>
      <c r="C57" s="39"/>
      <c r="D57" s="354"/>
      <c r="E57" s="9"/>
      <c r="F57" s="63" t="str">
        <f>"Zapsáno znaků:      "&amp;LEN(D57)&amp;" z max. 150"</f>
        <v>Zapsáno znaků:      0 z max. 150</v>
      </c>
      <c r="G57" s="460"/>
      <c r="H57" s="39" t="s">
        <v>181</v>
      </c>
      <c r="I57" s="39"/>
      <c r="J57" s="354"/>
      <c r="K57" s="9"/>
      <c r="L57" s="63" t="str">
        <f>"Zapsáno znaků: "&amp;LEN(J57)&amp;" z max. 150"</f>
        <v>Zapsáno znaků: 0 z max. 150</v>
      </c>
      <c r="M57" s="1"/>
      <c r="N57" s="1"/>
      <c r="O57" s="1"/>
      <c r="P57" s="1"/>
      <c r="Q57" s="1"/>
      <c r="R57" s="1"/>
      <c r="S57" s="1"/>
      <c r="T57" s="1"/>
      <c r="U57" s="1"/>
      <c r="V57" s="1"/>
      <c r="W57" s="1"/>
      <c r="X57" s="1"/>
      <c r="Y57" s="1"/>
      <c r="Z57" s="1"/>
      <c r="AA57" s="1"/>
    </row>
    <row r="58" spans="1:27" ht="15.75" customHeight="1">
      <c r="A58" s="1"/>
      <c r="B58" s="8"/>
      <c r="C58" s="8"/>
      <c r="D58" s="62"/>
      <c r="E58" s="62"/>
      <c r="F58" s="8"/>
      <c r="G58" s="27"/>
      <c r="H58" s="8"/>
      <c r="I58" s="8"/>
      <c r="J58" s="8"/>
      <c r="K58" s="8"/>
      <c r="L58" s="8"/>
      <c r="M58" s="1"/>
      <c r="N58" s="1"/>
      <c r="O58" s="1"/>
      <c r="P58" s="1"/>
      <c r="Q58" s="1"/>
      <c r="R58" s="1"/>
      <c r="S58" s="1"/>
      <c r="T58" s="1"/>
      <c r="U58" s="1"/>
      <c r="V58" s="1"/>
      <c r="W58" s="1"/>
      <c r="X58" s="1"/>
      <c r="Y58" s="1"/>
      <c r="Z58" s="1"/>
      <c r="AA58" s="1"/>
    </row>
    <row r="59" spans="1:27" ht="62.25" customHeight="1">
      <c r="A59" s="1"/>
      <c r="B59" s="343" t="s">
        <v>1938</v>
      </c>
      <c r="C59" s="39"/>
      <c r="D59" s="354"/>
      <c r="E59" s="8"/>
      <c r="F59" s="8"/>
      <c r="G59" s="14"/>
      <c r="H59" s="343" t="s">
        <v>1938</v>
      </c>
      <c r="I59" s="8"/>
      <c r="J59" s="354"/>
      <c r="K59" s="8"/>
      <c r="L59" s="8"/>
      <c r="M59" s="1"/>
      <c r="N59" s="1"/>
      <c r="O59" s="1"/>
      <c r="P59" s="1"/>
      <c r="Q59" s="1"/>
      <c r="R59" s="1"/>
      <c r="S59" s="1"/>
      <c r="T59" s="1"/>
      <c r="U59" s="1"/>
      <c r="V59" s="1"/>
      <c r="W59" s="1"/>
      <c r="X59" s="1"/>
      <c r="Y59" s="1"/>
      <c r="Z59" s="1"/>
      <c r="AA59" s="1"/>
    </row>
    <row r="60" spans="1:27" ht="10.5" customHeight="1">
      <c r="A60" s="1"/>
      <c r="B60" s="8"/>
      <c r="C60" s="39"/>
      <c r="D60" s="8"/>
      <c r="E60" s="8"/>
      <c r="F60" s="8"/>
      <c r="G60" s="27"/>
      <c r="H60" s="8"/>
      <c r="I60" s="8"/>
      <c r="J60" s="8"/>
      <c r="K60" s="8"/>
      <c r="L60" s="8"/>
    </row>
    <row r="61" spans="1:27" ht="15.75" customHeight="1">
      <c r="A61" s="1"/>
      <c r="B61" s="8"/>
      <c r="C61" s="39"/>
      <c r="D61" s="8"/>
      <c r="E61" s="8"/>
      <c r="F61" s="8"/>
      <c r="G61" s="27"/>
      <c r="H61" s="8"/>
      <c r="I61" s="8"/>
      <c r="J61" s="8"/>
      <c r="K61" s="8"/>
      <c r="L61" s="8"/>
      <c r="M61" s="1"/>
      <c r="N61" s="1"/>
      <c r="O61" s="1"/>
      <c r="P61" s="1"/>
      <c r="Q61" s="1"/>
      <c r="R61" s="1"/>
      <c r="S61" s="1"/>
      <c r="T61" s="1"/>
      <c r="U61" s="1"/>
      <c r="V61" s="1"/>
      <c r="W61" s="1"/>
      <c r="X61" s="1"/>
      <c r="Y61" s="1"/>
      <c r="Z61" s="1"/>
      <c r="AA61" s="1"/>
    </row>
    <row r="62" spans="1:27" ht="15.75" customHeight="1">
      <c r="A62" s="1"/>
      <c r="B62" s="32"/>
      <c r="C62" s="32"/>
      <c r="D62" s="32"/>
      <c r="E62" s="32"/>
      <c r="F62" s="32"/>
      <c r="G62" s="32"/>
      <c r="H62" s="32"/>
      <c r="I62" s="32"/>
      <c r="J62" s="475" t="str">
        <f>Pokyny!E50</f>
        <v xml:space="preserve"> Verze 1: červenec 2026</v>
      </c>
      <c r="K62" s="402"/>
      <c r="L62" s="403"/>
      <c r="M62" s="32"/>
      <c r="N62" s="32"/>
      <c r="O62" s="32"/>
    </row>
    <row r="63" spans="1:27" ht="15.75" customHeight="1">
      <c r="A63" s="1"/>
      <c r="B63" s="1"/>
      <c r="C63" s="1"/>
      <c r="D63" s="1"/>
      <c r="E63" s="1"/>
      <c r="F63" s="1"/>
      <c r="G63" s="27"/>
      <c r="H63" s="1"/>
      <c r="I63" s="1"/>
      <c r="J63" s="1"/>
      <c r="K63" s="1"/>
      <c r="L63" s="1"/>
    </row>
    <row r="64" spans="1:27" ht="15.75" customHeight="1">
      <c r="A64" s="1"/>
      <c r="B64" s="74"/>
      <c r="C64" s="74"/>
      <c r="D64" s="74"/>
      <c r="E64" s="74"/>
      <c r="F64" s="74"/>
      <c r="G64" s="123"/>
      <c r="H64" s="74"/>
      <c r="I64" s="74"/>
      <c r="J64" s="74"/>
      <c r="K64" s="74"/>
      <c r="L64" s="74"/>
    </row>
    <row r="65" spans="1:12" ht="15.75" customHeight="1">
      <c r="A65" s="1"/>
      <c r="C65" s="1"/>
      <c r="E65" s="1"/>
      <c r="G65" s="27"/>
      <c r="I65" s="1"/>
      <c r="K65" s="1"/>
    </row>
    <row r="66" spans="1:12" ht="15.75" customHeight="1">
      <c r="A66" s="1"/>
      <c r="C66" s="1"/>
      <c r="E66" s="1"/>
      <c r="G66" s="27"/>
      <c r="I66" s="1"/>
      <c r="K66" s="1"/>
    </row>
    <row r="67" spans="1:12" ht="15.75" customHeight="1">
      <c r="A67" s="1"/>
      <c r="C67" s="1"/>
      <c r="E67" s="1"/>
      <c r="G67" s="27"/>
      <c r="I67" s="1"/>
      <c r="K67" s="1"/>
    </row>
    <row r="68" spans="1:12" ht="15.75" customHeight="1">
      <c r="A68" s="1"/>
      <c r="C68" s="1"/>
      <c r="E68" s="1"/>
      <c r="G68" s="27"/>
      <c r="I68" s="1"/>
      <c r="J68" s="467" t="s">
        <v>15</v>
      </c>
      <c r="K68" s="455"/>
      <c r="L68" s="455"/>
    </row>
    <row r="69" spans="1:12" ht="15.75" customHeight="1">
      <c r="A69" s="1"/>
      <c r="C69" s="1"/>
      <c r="E69" s="1"/>
      <c r="G69" s="27"/>
      <c r="I69" s="1"/>
      <c r="K69" s="1"/>
    </row>
    <row r="70" spans="1:12" ht="15.75" customHeight="1">
      <c r="A70" s="1"/>
      <c r="C70" s="1"/>
      <c r="E70" s="1"/>
      <c r="G70" s="27"/>
      <c r="I70" s="1"/>
      <c r="K70" s="1"/>
    </row>
    <row r="71" spans="1:12" ht="15.75" customHeight="1">
      <c r="A71" s="1"/>
      <c r="C71" s="1"/>
      <c r="E71" s="1"/>
      <c r="G71" s="27"/>
      <c r="I71" s="1"/>
      <c r="K71" s="1"/>
    </row>
    <row r="72" spans="1:12" ht="15.75" customHeight="1">
      <c r="A72" s="1"/>
      <c r="C72" s="1"/>
      <c r="E72" s="1"/>
      <c r="G72" s="27"/>
      <c r="I72" s="1"/>
      <c r="K72" s="1"/>
    </row>
    <row r="73" spans="1:12" ht="15.75" customHeight="1">
      <c r="A73" s="1"/>
      <c r="C73" s="1"/>
      <c r="E73" s="1"/>
      <c r="G73" s="27"/>
      <c r="I73" s="1"/>
      <c r="K73" s="1"/>
    </row>
    <row r="74" spans="1:12" ht="15.75" customHeight="1">
      <c r="A74" s="1"/>
      <c r="C74" s="1"/>
      <c r="E74" s="1"/>
      <c r="G74" s="27"/>
      <c r="I74" s="1"/>
      <c r="K74" s="1"/>
    </row>
    <row r="75" spans="1:12" ht="15.75" customHeight="1">
      <c r="A75" s="1"/>
      <c r="C75" s="1"/>
      <c r="E75" s="1"/>
      <c r="G75" s="27"/>
      <c r="I75" s="1"/>
      <c r="K75" s="1"/>
    </row>
    <row r="76" spans="1:12" ht="15.75" customHeight="1">
      <c r="A76" s="1"/>
      <c r="C76" s="1"/>
      <c r="E76" s="1"/>
      <c r="G76" s="27"/>
      <c r="I76" s="1"/>
      <c r="K76" s="1"/>
    </row>
    <row r="77" spans="1:12" ht="15.75" customHeight="1">
      <c r="A77" s="1"/>
      <c r="C77" s="1"/>
      <c r="E77" s="1"/>
      <c r="G77" s="27"/>
      <c r="I77" s="1"/>
      <c r="K77" s="1"/>
    </row>
    <row r="78" spans="1:12" ht="15.75" customHeight="1">
      <c r="A78" s="1"/>
      <c r="C78" s="1"/>
      <c r="E78" s="1"/>
      <c r="G78" s="27"/>
      <c r="I78" s="1"/>
      <c r="K78" s="1"/>
    </row>
    <row r="79" spans="1:12" ht="15.75" customHeight="1">
      <c r="A79" s="1"/>
      <c r="C79" s="1"/>
      <c r="E79" s="1"/>
      <c r="G79" s="27"/>
      <c r="I79" s="1"/>
      <c r="K79" s="1"/>
    </row>
    <row r="80" spans="1:12" ht="15.75" customHeight="1">
      <c r="A80" s="1"/>
      <c r="C80" s="1"/>
      <c r="E80" s="1"/>
      <c r="G80" s="27"/>
      <c r="I80" s="1"/>
      <c r="K80" s="1"/>
    </row>
    <row r="81" spans="1:11" ht="15.75" customHeight="1">
      <c r="A81" s="1"/>
      <c r="C81" s="1"/>
      <c r="E81" s="1"/>
      <c r="G81" s="27"/>
      <c r="I81" s="1"/>
      <c r="K81" s="1"/>
    </row>
    <row r="82" spans="1:11" ht="15.75" customHeight="1">
      <c r="A82" s="1"/>
      <c r="C82" s="1"/>
      <c r="E82" s="1"/>
      <c r="G82" s="27"/>
      <c r="I82" s="1"/>
      <c r="K82" s="1"/>
    </row>
    <row r="83" spans="1:11" ht="15.75" customHeight="1">
      <c r="A83" s="1"/>
      <c r="C83" s="1"/>
      <c r="E83" s="1"/>
      <c r="G83" s="27"/>
      <c r="I83" s="1"/>
      <c r="K83" s="1"/>
    </row>
    <row r="84" spans="1:11" ht="15.75" customHeight="1">
      <c r="A84" s="1"/>
      <c r="C84" s="1"/>
      <c r="E84" s="1"/>
      <c r="G84" s="27"/>
      <c r="I84" s="1"/>
      <c r="K84" s="1"/>
    </row>
    <row r="85" spans="1:11" ht="15.75" customHeight="1">
      <c r="A85" s="1"/>
      <c r="C85" s="1"/>
      <c r="E85" s="1"/>
      <c r="G85" s="27"/>
      <c r="I85" s="1"/>
      <c r="K85" s="1"/>
    </row>
    <row r="86" spans="1:11" ht="15.75" customHeight="1">
      <c r="A86" s="1"/>
      <c r="C86" s="1"/>
      <c r="E86" s="1"/>
      <c r="G86" s="27"/>
      <c r="I86" s="1"/>
      <c r="K86" s="1"/>
    </row>
    <row r="87" spans="1:11" ht="15.75" customHeight="1">
      <c r="A87" s="1"/>
      <c r="C87" s="1"/>
      <c r="E87" s="1"/>
      <c r="G87" s="27"/>
      <c r="I87" s="1"/>
      <c r="K87" s="1"/>
    </row>
    <row r="88" spans="1:11" ht="15.75" customHeight="1">
      <c r="A88" s="1"/>
      <c r="C88" s="1"/>
      <c r="E88" s="1"/>
      <c r="G88" s="27"/>
      <c r="I88" s="1"/>
      <c r="K88" s="1"/>
    </row>
    <row r="89" spans="1:11" ht="15.75" customHeight="1">
      <c r="A89" s="1"/>
      <c r="C89" s="1"/>
      <c r="E89" s="1"/>
      <c r="G89" s="27"/>
      <c r="I89" s="1"/>
      <c r="K89" s="1"/>
    </row>
    <row r="90" spans="1:11" ht="15.75" customHeight="1">
      <c r="A90" s="1"/>
      <c r="C90" s="1"/>
      <c r="E90" s="1"/>
      <c r="G90" s="27"/>
      <c r="I90" s="1"/>
      <c r="K90" s="1"/>
    </row>
    <row r="91" spans="1:11" ht="15.75" customHeight="1">
      <c r="A91" s="1"/>
      <c r="C91" s="1"/>
      <c r="E91" s="1"/>
      <c r="G91" s="27"/>
      <c r="I91" s="1"/>
      <c r="K91" s="1"/>
    </row>
    <row r="92" spans="1:11" ht="15.75" customHeight="1">
      <c r="A92" s="1"/>
      <c r="C92" s="1"/>
      <c r="E92" s="1"/>
      <c r="G92" s="27"/>
      <c r="I92" s="1"/>
      <c r="K92" s="1"/>
    </row>
    <row r="93" spans="1:11" ht="15.75" customHeight="1">
      <c r="A93" s="1"/>
      <c r="C93" s="1"/>
      <c r="E93" s="1"/>
      <c r="G93" s="27"/>
      <c r="I93" s="1"/>
      <c r="K93" s="1"/>
    </row>
    <row r="94" spans="1:11" ht="15.75" customHeight="1">
      <c r="A94" s="1"/>
      <c r="C94" s="1"/>
      <c r="E94" s="1"/>
      <c r="G94" s="27"/>
      <c r="I94" s="1"/>
      <c r="K94" s="1"/>
    </row>
    <row r="95" spans="1:11" ht="15.75" customHeight="1">
      <c r="A95" s="1"/>
      <c r="C95" s="1"/>
      <c r="E95" s="1"/>
      <c r="G95" s="27"/>
      <c r="I95" s="1"/>
      <c r="K95" s="1"/>
    </row>
    <row r="96" spans="1:11" ht="15.75" customHeight="1">
      <c r="A96" s="1"/>
      <c r="C96" s="1"/>
      <c r="E96" s="1"/>
      <c r="G96" s="27"/>
      <c r="I96" s="1"/>
      <c r="K96" s="1"/>
    </row>
    <row r="97" spans="1:11" ht="15.75" customHeight="1">
      <c r="A97" s="1"/>
      <c r="C97" s="1"/>
      <c r="E97" s="1"/>
      <c r="G97" s="27"/>
      <c r="I97" s="1"/>
      <c r="K97" s="1"/>
    </row>
    <row r="98" spans="1:11" ht="15.75" customHeight="1">
      <c r="A98" s="1"/>
      <c r="C98" s="1"/>
      <c r="E98" s="1"/>
      <c r="G98" s="27"/>
      <c r="I98" s="1"/>
      <c r="K98" s="1"/>
    </row>
    <row r="99" spans="1:11" ht="15.75" customHeight="1">
      <c r="A99" s="1"/>
      <c r="C99" s="1"/>
      <c r="E99" s="1"/>
      <c r="G99" s="27"/>
      <c r="I99" s="1"/>
      <c r="K99" s="1"/>
    </row>
    <row r="100" spans="1:11" ht="15.75" customHeight="1">
      <c r="A100" s="1"/>
      <c r="C100" s="1"/>
      <c r="E100" s="1"/>
      <c r="G100" s="27"/>
      <c r="I100" s="1"/>
      <c r="K100" s="1"/>
    </row>
    <row r="101" spans="1:11" ht="15.75" customHeight="1">
      <c r="A101" s="1"/>
      <c r="C101" s="1"/>
      <c r="E101" s="1"/>
      <c r="G101" s="27"/>
      <c r="I101" s="1"/>
      <c r="K101" s="1"/>
    </row>
    <row r="102" spans="1:11" ht="15.75" customHeight="1">
      <c r="A102" s="1"/>
      <c r="C102" s="1"/>
      <c r="E102" s="1"/>
      <c r="G102" s="27"/>
      <c r="I102" s="1"/>
      <c r="K102" s="1"/>
    </row>
    <row r="103" spans="1:11" ht="15.75" customHeight="1">
      <c r="A103" s="1"/>
      <c r="C103" s="1"/>
      <c r="E103" s="1"/>
      <c r="G103" s="27"/>
      <c r="I103" s="1"/>
      <c r="K103" s="1"/>
    </row>
    <row r="104" spans="1:11" ht="15.75" customHeight="1">
      <c r="A104" s="1"/>
      <c r="C104" s="1"/>
      <c r="E104" s="1"/>
      <c r="G104" s="27"/>
      <c r="I104" s="1"/>
      <c r="K104" s="1"/>
    </row>
    <row r="105" spans="1:11" ht="15.75" customHeight="1">
      <c r="A105" s="1"/>
      <c r="C105" s="1"/>
      <c r="E105" s="1"/>
      <c r="G105" s="27"/>
      <c r="I105" s="1"/>
      <c r="K105" s="1"/>
    </row>
    <row r="106" spans="1:11" ht="15.75" customHeight="1">
      <c r="A106" s="1"/>
      <c r="C106" s="1"/>
      <c r="E106" s="1"/>
      <c r="G106" s="27"/>
      <c r="I106" s="1"/>
      <c r="K106" s="1"/>
    </row>
    <row r="107" spans="1:11" ht="15.75" customHeight="1">
      <c r="A107" s="1"/>
      <c r="C107" s="1"/>
      <c r="E107" s="1"/>
      <c r="G107" s="27"/>
      <c r="I107" s="1"/>
      <c r="K107" s="1"/>
    </row>
    <row r="108" spans="1:11" ht="15.75" customHeight="1">
      <c r="A108" s="1"/>
      <c r="C108" s="1"/>
      <c r="E108" s="1"/>
      <c r="G108" s="27"/>
      <c r="I108" s="1"/>
      <c r="K108" s="1"/>
    </row>
    <row r="109" spans="1:11" ht="15.75" customHeight="1">
      <c r="A109" s="1"/>
      <c r="C109" s="1"/>
      <c r="E109" s="1"/>
      <c r="G109" s="27"/>
      <c r="I109" s="1"/>
      <c r="K109" s="1"/>
    </row>
    <row r="110" spans="1:11" ht="15.75" customHeight="1">
      <c r="A110" s="1"/>
      <c r="C110" s="1"/>
      <c r="E110" s="1"/>
      <c r="G110" s="27"/>
      <c r="I110" s="1"/>
      <c r="K110" s="1"/>
    </row>
    <row r="111" spans="1:11" ht="15.75" customHeight="1">
      <c r="A111" s="1"/>
      <c r="C111" s="1"/>
      <c r="E111" s="1"/>
      <c r="G111" s="27"/>
      <c r="I111" s="1"/>
      <c r="K111" s="1"/>
    </row>
    <row r="112" spans="1:11" ht="15.75" customHeight="1">
      <c r="A112" s="1"/>
      <c r="C112" s="1"/>
      <c r="E112" s="1"/>
      <c r="G112" s="27"/>
      <c r="I112" s="1"/>
      <c r="K112" s="1"/>
    </row>
    <row r="113" spans="1:11" ht="15.75" customHeight="1">
      <c r="A113" s="1"/>
      <c r="C113" s="1"/>
      <c r="E113" s="1"/>
      <c r="G113" s="27"/>
      <c r="I113" s="1"/>
      <c r="K113" s="1"/>
    </row>
    <row r="114" spans="1:11" ht="15.75" customHeight="1">
      <c r="A114" s="1"/>
      <c r="C114" s="1"/>
      <c r="E114" s="1"/>
      <c r="G114" s="27"/>
      <c r="I114" s="1"/>
      <c r="K114" s="1"/>
    </row>
    <row r="115" spans="1:11" ht="15.75" customHeight="1">
      <c r="A115" s="1"/>
      <c r="C115" s="1"/>
      <c r="E115" s="1"/>
      <c r="G115" s="27"/>
      <c r="I115" s="1"/>
      <c r="K115" s="1"/>
    </row>
    <row r="116" spans="1:11" ht="15.75" customHeight="1">
      <c r="A116" s="1"/>
      <c r="C116" s="1"/>
      <c r="E116" s="1"/>
      <c r="G116" s="27"/>
      <c r="I116" s="1"/>
      <c r="K116" s="1"/>
    </row>
    <row r="117" spans="1:11" ht="15.75" customHeight="1">
      <c r="A117" s="1"/>
      <c r="C117" s="1"/>
      <c r="E117" s="1"/>
      <c r="G117" s="27"/>
      <c r="I117" s="1"/>
      <c r="K117" s="1"/>
    </row>
    <row r="118" spans="1:11" ht="15.75" customHeight="1">
      <c r="A118" s="1"/>
      <c r="C118" s="1"/>
      <c r="E118" s="1"/>
      <c r="G118" s="27"/>
      <c r="I118" s="1"/>
      <c r="K118" s="1"/>
    </row>
    <row r="119" spans="1:11" ht="15.75" customHeight="1">
      <c r="A119" s="1"/>
      <c r="C119" s="1"/>
      <c r="E119" s="1"/>
      <c r="G119" s="27"/>
      <c r="I119" s="1"/>
      <c r="K119" s="1"/>
    </row>
    <row r="120" spans="1:11" ht="15.75" customHeight="1">
      <c r="A120" s="1"/>
      <c r="C120" s="1"/>
      <c r="E120" s="1"/>
      <c r="G120" s="27"/>
      <c r="I120" s="1"/>
      <c r="K120" s="1"/>
    </row>
    <row r="121" spans="1:11" ht="15.75" customHeight="1">
      <c r="A121" s="1"/>
      <c r="C121" s="1"/>
      <c r="E121" s="1"/>
      <c r="G121" s="27"/>
      <c r="I121" s="1"/>
      <c r="K121" s="1"/>
    </row>
    <row r="122" spans="1:11" ht="15.75" customHeight="1">
      <c r="A122" s="1"/>
      <c r="C122" s="1"/>
      <c r="E122" s="1"/>
      <c r="G122" s="27"/>
      <c r="I122" s="1"/>
      <c r="K122" s="1"/>
    </row>
    <row r="123" spans="1:11" ht="15.75" customHeight="1">
      <c r="A123" s="1"/>
      <c r="C123" s="1"/>
      <c r="E123" s="1"/>
      <c r="G123" s="27"/>
      <c r="I123" s="1"/>
      <c r="K123" s="1"/>
    </row>
    <row r="124" spans="1:11" ht="15.75" customHeight="1">
      <c r="A124" s="1"/>
      <c r="C124" s="1"/>
      <c r="E124" s="1"/>
      <c r="G124" s="27"/>
      <c r="I124" s="1"/>
      <c r="K124" s="1"/>
    </row>
    <row r="125" spans="1:11" ht="15.75" customHeight="1">
      <c r="A125" s="1"/>
      <c r="C125" s="1"/>
      <c r="E125" s="1"/>
      <c r="G125" s="27"/>
      <c r="I125" s="1"/>
      <c r="K125" s="1"/>
    </row>
    <row r="126" spans="1:11" ht="15.75" customHeight="1">
      <c r="A126" s="1"/>
      <c r="C126" s="1"/>
      <c r="E126" s="1"/>
      <c r="G126" s="27"/>
      <c r="I126" s="1"/>
      <c r="K126" s="1"/>
    </row>
    <row r="127" spans="1:11" ht="15.75" customHeight="1">
      <c r="A127" s="1"/>
      <c r="C127" s="1"/>
      <c r="E127" s="1"/>
      <c r="G127" s="27"/>
      <c r="I127" s="1"/>
      <c r="K127" s="1"/>
    </row>
    <row r="128" spans="1:11" ht="15.75" customHeight="1">
      <c r="A128" s="1"/>
      <c r="C128" s="1"/>
      <c r="E128" s="1"/>
      <c r="G128" s="27"/>
      <c r="I128" s="1"/>
      <c r="K128" s="1"/>
    </row>
    <row r="129" spans="1:11" ht="15.75" customHeight="1">
      <c r="A129" s="1"/>
      <c r="C129" s="1"/>
      <c r="E129" s="1"/>
      <c r="G129" s="27"/>
      <c r="I129" s="1"/>
      <c r="K129" s="1"/>
    </row>
    <row r="130" spans="1:11" ht="15.75" customHeight="1">
      <c r="A130" s="1"/>
      <c r="C130" s="1"/>
      <c r="E130" s="1"/>
      <c r="G130" s="27"/>
      <c r="I130" s="1"/>
      <c r="K130" s="1"/>
    </row>
    <row r="131" spans="1:11" ht="15.75" customHeight="1">
      <c r="A131" s="1"/>
      <c r="C131" s="1"/>
      <c r="E131" s="1"/>
      <c r="G131" s="27"/>
      <c r="I131" s="1"/>
      <c r="K131" s="1"/>
    </row>
    <row r="132" spans="1:11" ht="15.75" customHeight="1">
      <c r="A132" s="1"/>
      <c r="C132" s="1"/>
      <c r="E132" s="1"/>
      <c r="G132" s="27"/>
      <c r="I132" s="1"/>
      <c r="K132" s="1"/>
    </row>
    <row r="133" spans="1:11" ht="15.75" customHeight="1">
      <c r="A133" s="1"/>
      <c r="C133" s="1"/>
      <c r="E133" s="1"/>
      <c r="G133" s="27"/>
      <c r="I133" s="1"/>
      <c r="K133" s="1"/>
    </row>
    <row r="134" spans="1:11" ht="15.75" customHeight="1">
      <c r="A134" s="1"/>
      <c r="C134" s="1"/>
      <c r="E134" s="1"/>
      <c r="G134" s="27"/>
      <c r="I134" s="1"/>
      <c r="K134" s="1"/>
    </row>
    <row r="135" spans="1:11" ht="15.75" customHeight="1">
      <c r="A135" s="1"/>
      <c r="C135" s="1"/>
      <c r="E135" s="1"/>
      <c r="G135" s="27"/>
      <c r="I135" s="1"/>
      <c r="K135" s="1"/>
    </row>
    <row r="136" spans="1:11" ht="15.75" customHeight="1">
      <c r="A136" s="1"/>
      <c r="C136" s="1"/>
      <c r="E136" s="1"/>
      <c r="G136" s="27"/>
      <c r="I136" s="1"/>
      <c r="K136" s="1"/>
    </row>
    <row r="137" spans="1:11" ht="15.75" customHeight="1">
      <c r="A137" s="1"/>
      <c r="C137" s="1"/>
      <c r="E137" s="1"/>
      <c r="G137" s="27"/>
      <c r="I137" s="1"/>
      <c r="K137" s="1"/>
    </row>
    <row r="138" spans="1:11" ht="15.75" customHeight="1">
      <c r="A138" s="1"/>
      <c r="C138" s="1"/>
      <c r="E138" s="1"/>
      <c r="G138" s="27"/>
      <c r="I138" s="1"/>
      <c r="K138" s="1"/>
    </row>
    <row r="139" spans="1:11" ht="15.75" customHeight="1">
      <c r="A139" s="1"/>
      <c r="C139" s="1"/>
      <c r="E139" s="1"/>
      <c r="G139" s="27"/>
      <c r="I139" s="1"/>
      <c r="K139" s="1"/>
    </row>
    <row r="140" spans="1:11" ht="15.75" customHeight="1">
      <c r="A140" s="1"/>
      <c r="C140" s="1"/>
      <c r="E140" s="1"/>
      <c r="G140" s="27"/>
      <c r="I140" s="1"/>
      <c r="K140" s="1"/>
    </row>
    <row r="141" spans="1:11" ht="15.75" customHeight="1">
      <c r="A141" s="1"/>
      <c r="C141" s="1"/>
      <c r="E141" s="1"/>
      <c r="G141" s="27"/>
      <c r="I141" s="1"/>
      <c r="K141" s="1"/>
    </row>
    <row r="142" spans="1:11" ht="15.75" customHeight="1">
      <c r="A142" s="1"/>
      <c r="C142" s="1"/>
      <c r="E142" s="1"/>
      <c r="G142" s="27"/>
      <c r="I142" s="1"/>
      <c r="K142" s="1"/>
    </row>
    <row r="143" spans="1:11" ht="15.75" customHeight="1">
      <c r="A143" s="1"/>
      <c r="C143" s="1"/>
      <c r="E143" s="1"/>
      <c r="G143" s="27"/>
      <c r="I143" s="1"/>
      <c r="K143" s="1"/>
    </row>
    <row r="144" spans="1:11" ht="15.75" customHeight="1">
      <c r="A144" s="1"/>
      <c r="C144" s="1"/>
      <c r="E144" s="1"/>
      <c r="G144" s="27"/>
      <c r="I144" s="1"/>
      <c r="K144" s="1"/>
    </row>
    <row r="145" spans="1:11" ht="15.75" customHeight="1">
      <c r="A145" s="1"/>
      <c r="C145" s="1"/>
      <c r="E145" s="1"/>
      <c r="G145" s="27"/>
      <c r="I145" s="1"/>
      <c r="K145" s="1"/>
    </row>
    <row r="146" spans="1:11" ht="15.75" customHeight="1">
      <c r="A146" s="1"/>
      <c r="C146" s="1"/>
      <c r="E146" s="1"/>
      <c r="G146" s="27"/>
      <c r="I146" s="1"/>
      <c r="K146" s="1"/>
    </row>
    <row r="147" spans="1:11" ht="15.75" customHeight="1">
      <c r="A147" s="1"/>
      <c r="C147" s="1"/>
      <c r="E147" s="1"/>
      <c r="G147" s="27"/>
      <c r="I147" s="1"/>
      <c r="K147" s="1"/>
    </row>
    <row r="148" spans="1:11" ht="15.75" customHeight="1">
      <c r="A148" s="1"/>
      <c r="C148" s="1"/>
      <c r="E148" s="1"/>
      <c r="G148" s="27"/>
      <c r="I148" s="1"/>
      <c r="K148" s="1"/>
    </row>
    <row r="149" spans="1:11" ht="15.75" customHeight="1">
      <c r="A149" s="1"/>
      <c r="C149" s="1"/>
      <c r="E149" s="1"/>
      <c r="G149" s="27"/>
      <c r="I149" s="1"/>
      <c r="K149" s="1"/>
    </row>
    <row r="150" spans="1:11" ht="15.75" customHeight="1">
      <c r="A150" s="1"/>
      <c r="C150" s="1"/>
      <c r="E150" s="1"/>
      <c r="G150" s="27"/>
      <c r="I150" s="1"/>
      <c r="K150" s="1"/>
    </row>
    <row r="151" spans="1:11" ht="15.75" customHeight="1">
      <c r="A151" s="1"/>
      <c r="C151" s="1"/>
      <c r="E151" s="1"/>
      <c r="G151" s="27"/>
      <c r="I151" s="1"/>
      <c r="K151" s="1"/>
    </row>
    <row r="152" spans="1:11" ht="15.75" customHeight="1">
      <c r="A152" s="1"/>
      <c r="C152" s="1"/>
      <c r="E152" s="1"/>
      <c r="G152" s="27"/>
      <c r="I152" s="1"/>
      <c r="K152" s="1"/>
    </row>
    <row r="153" spans="1:11" ht="15.75" customHeight="1">
      <c r="A153" s="1"/>
      <c r="C153" s="1"/>
      <c r="E153" s="1"/>
      <c r="G153" s="27"/>
      <c r="I153" s="1"/>
      <c r="K153" s="1"/>
    </row>
    <row r="154" spans="1:11" ht="15.75" customHeight="1">
      <c r="A154" s="1"/>
      <c r="C154" s="1"/>
      <c r="E154" s="1"/>
      <c r="G154" s="27"/>
      <c r="I154" s="1"/>
      <c r="K154" s="1"/>
    </row>
    <row r="155" spans="1:11" ht="15.75" customHeight="1">
      <c r="A155" s="1"/>
      <c r="C155" s="1"/>
      <c r="E155" s="1"/>
      <c r="G155" s="27"/>
      <c r="I155" s="1"/>
      <c r="K155" s="1"/>
    </row>
    <row r="156" spans="1:11" ht="15.75" customHeight="1">
      <c r="A156" s="1"/>
      <c r="C156" s="1"/>
      <c r="E156" s="1"/>
      <c r="G156" s="27"/>
      <c r="I156" s="1"/>
      <c r="K156" s="1"/>
    </row>
    <row r="157" spans="1:11" ht="15.75" customHeight="1">
      <c r="A157" s="1"/>
      <c r="C157" s="1"/>
      <c r="E157" s="1"/>
      <c r="G157" s="27"/>
      <c r="I157" s="1"/>
      <c r="K157" s="1"/>
    </row>
    <row r="158" spans="1:11" ht="15.75" customHeight="1">
      <c r="A158" s="1"/>
      <c r="C158" s="1"/>
      <c r="E158" s="1"/>
      <c r="G158" s="27"/>
      <c r="I158" s="1"/>
      <c r="K158" s="1"/>
    </row>
    <row r="159" spans="1:11" ht="15.75" customHeight="1">
      <c r="A159" s="1"/>
      <c r="C159" s="1"/>
      <c r="E159" s="1"/>
      <c r="G159" s="27"/>
      <c r="I159" s="1"/>
      <c r="K159" s="1"/>
    </row>
    <row r="160" spans="1:11" ht="15.75" customHeight="1">
      <c r="A160" s="1"/>
      <c r="C160" s="1"/>
      <c r="E160" s="1"/>
      <c r="G160" s="27"/>
      <c r="I160" s="1"/>
      <c r="K160" s="1"/>
    </row>
    <row r="161" spans="1:11" ht="15.75" customHeight="1">
      <c r="A161" s="1"/>
      <c r="C161" s="1"/>
      <c r="E161" s="1"/>
      <c r="G161" s="27"/>
      <c r="I161" s="1"/>
      <c r="K161" s="1"/>
    </row>
    <row r="162" spans="1:11" ht="15.75" customHeight="1">
      <c r="A162" s="1"/>
      <c r="C162" s="1"/>
      <c r="E162" s="1"/>
      <c r="G162" s="27"/>
      <c r="I162" s="1"/>
      <c r="K162" s="1"/>
    </row>
    <row r="163" spans="1:11" ht="15.75" customHeight="1">
      <c r="A163" s="1"/>
      <c r="C163" s="1"/>
      <c r="E163" s="1"/>
      <c r="G163" s="27"/>
      <c r="I163" s="1"/>
      <c r="K163" s="1"/>
    </row>
    <row r="164" spans="1:11" ht="15.75" customHeight="1">
      <c r="A164" s="1"/>
      <c r="C164" s="1"/>
      <c r="E164" s="1"/>
      <c r="G164" s="27"/>
      <c r="I164" s="1"/>
      <c r="K164" s="1"/>
    </row>
    <row r="165" spans="1:11" ht="15.75" customHeight="1">
      <c r="A165" s="1"/>
      <c r="C165" s="1"/>
      <c r="E165" s="1"/>
      <c r="G165" s="27"/>
      <c r="I165" s="1"/>
      <c r="K165" s="1"/>
    </row>
    <row r="166" spans="1:11" ht="15.75" customHeight="1">
      <c r="A166" s="1"/>
      <c r="C166" s="1"/>
      <c r="E166" s="1"/>
      <c r="G166" s="27"/>
      <c r="I166" s="1"/>
      <c r="K166" s="1"/>
    </row>
    <row r="167" spans="1:11" ht="15.75" customHeight="1">
      <c r="A167" s="1"/>
      <c r="C167" s="1"/>
      <c r="E167" s="1"/>
      <c r="G167" s="27"/>
      <c r="I167" s="1"/>
      <c r="K167" s="1"/>
    </row>
    <row r="168" spans="1:11" ht="15.75" customHeight="1">
      <c r="A168" s="1"/>
      <c r="C168" s="1"/>
      <c r="E168" s="1"/>
      <c r="G168" s="27"/>
      <c r="I168" s="1"/>
      <c r="K168" s="1"/>
    </row>
    <row r="169" spans="1:11" ht="15.75" customHeight="1">
      <c r="A169" s="1"/>
      <c r="C169" s="1"/>
      <c r="E169" s="1"/>
      <c r="G169" s="27"/>
      <c r="I169" s="1"/>
      <c r="K169" s="1"/>
    </row>
    <row r="170" spans="1:11" ht="15.75" customHeight="1">
      <c r="A170" s="1"/>
      <c r="C170" s="1"/>
      <c r="E170" s="1"/>
      <c r="G170" s="27"/>
      <c r="I170" s="1"/>
      <c r="K170" s="1"/>
    </row>
    <row r="171" spans="1:11" ht="15.75" customHeight="1">
      <c r="A171" s="1"/>
      <c r="C171" s="1"/>
      <c r="E171" s="1"/>
      <c r="G171" s="27"/>
      <c r="I171" s="1"/>
      <c r="K171" s="1"/>
    </row>
    <row r="172" spans="1:11" ht="15.75" customHeight="1">
      <c r="A172" s="1"/>
      <c r="C172" s="1"/>
      <c r="E172" s="1"/>
      <c r="G172" s="27"/>
      <c r="I172" s="1"/>
      <c r="K172" s="1"/>
    </row>
    <row r="173" spans="1:11" ht="15.75" customHeight="1">
      <c r="A173" s="1"/>
      <c r="C173" s="1"/>
      <c r="E173" s="1"/>
      <c r="G173" s="27"/>
      <c r="I173" s="1"/>
      <c r="K173" s="1"/>
    </row>
    <row r="174" spans="1:11" ht="15.75" customHeight="1">
      <c r="A174" s="1"/>
      <c r="C174" s="1"/>
      <c r="E174" s="1"/>
      <c r="G174" s="27"/>
      <c r="I174" s="1"/>
      <c r="K174" s="1"/>
    </row>
    <row r="175" spans="1:11" ht="15.75" customHeight="1">
      <c r="A175" s="1"/>
      <c r="C175" s="1"/>
      <c r="E175" s="1"/>
      <c r="G175" s="27"/>
      <c r="I175" s="1"/>
      <c r="K175" s="1"/>
    </row>
    <row r="176" spans="1:11" ht="15.75" customHeight="1">
      <c r="A176" s="1"/>
      <c r="C176" s="1"/>
      <c r="E176" s="1"/>
      <c r="G176" s="27"/>
      <c r="I176" s="1"/>
      <c r="K176" s="1"/>
    </row>
    <row r="177" spans="1:11" ht="15.75" customHeight="1">
      <c r="A177" s="1"/>
      <c r="C177" s="1"/>
      <c r="E177" s="1"/>
      <c r="G177" s="27"/>
      <c r="I177" s="1"/>
      <c r="K177" s="1"/>
    </row>
    <row r="178" spans="1:11" ht="15.75" customHeight="1">
      <c r="A178" s="1"/>
      <c r="C178" s="1"/>
      <c r="E178" s="1"/>
      <c r="G178" s="27"/>
      <c r="I178" s="1"/>
      <c r="K178" s="1"/>
    </row>
    <row r="179" spans="1:11" ht="15.75" customHeight="1">
      <c r="A179" s="1"/>
      <c r="C179" s="1"/>
      <c r="E179" s="1"/>
      <c r="G179" s="27"/>
      <c r="I179" s="1"/>
      <c r="K179" s="1"/>
    </row>
    <row r="180" spans="1:11" ht="15.75" customHeight="1">
      <c r="A180" s="1"/>
      <c r="C180" s="1"/>
      <c r="E180" s="1"/>
      <c r="G180" s="27"/>
      <c r="I180" s="1"/>
      <c r="K180" s="1"/>
    </row>
    <row r="181" spans="1:11" ht="15.75" customHeight="1">
      <c r="A181" s="1"/>
      <c r="C181" s="1"/>
      <c r="E181" s="1"/>
      <c r="G181" s="27"/>
      <c r="I181" s="1"/>
      <c r="K181" s="1"/>
    </row>
    <row r="182" spans="1:11" ht="15.75" customHeight="1">
      <c r="A182" s="1"/>
      <c r="C182" s="1"/>
      <c r="E182" s="1"/>
      <c r="G182" s="27"/>
      <c r="I182" s="1"/>
      <c r="K182" s="1"/>
    </row>
    <row r="183" spans="1:11" ht="15.75" customHeight="1">
      <c r="A183" s="1"/>
      <c r="C183" s="1"/>
      <c r="E183" s="1"/>
      <c r="G183" s="27"/>
      <c r="I183" s="1"/>
      <c r="K183" s="1"/>
    </row>
    <row r="184" spans="1:11" ht="15.75" customHeight="1">
      <c r="A184" s="1"/>
      <c r="C184" s="1"/>
      <c r="E184" s="1"/>
      <c r="G184" s="27"/>
      <c r="I184" s="1"/>
      <c r="K184" s="1"/>
    </row>
    <row r="185" spans="1:11" ht="15.75" customHeight="1">
      <c r="A185" s="1"/>
      <c r="C185" s="1"/>
      <c r="E185" s="1"/>
      <c r="G185" s="27"/>
      <c r="I185" s="1"/>
      <c r="K185" s="1"/>
    </row>
    <row r="186" spans="1:11" ht="15.75" customHeight="1">
      <c r="A186" s="1"/>
      <c r="C186" s="1"/>
      <c r="E186" s="1"/>
      <c r="G186" s="27"/>
      <c r="I186" s="1"/>
      <c r="K186" s="1"/>
    </row>
    <row r="187" spans="1:11" ht="15.75" customHeight="1">
      <c r="A187" s="1"/>
      <c r="C187" s="1"/>
      <c r="E187" s="1"/>
      <c r="G187" s="27"/>
      <c r="I187" s="1"/>
      <c r="K187" s="1"/>
    </row>
    <row r="188" spans="1:11" ht="15.75" customHeight="1">
      <c r="A188" s="1"/>
      <c r="C188" s="1"/>
      <c r="E188" s="1"/>
      <c r="G188" s="27"/>
      <c r="I188" s="1"/>
      <c r="K188" s="1"/>
    </row>
    <row r="189" spans="1:11" ht="15.75" customHeight="1">
      <c r="A189" s="1"/>
      <c r="C189" s="1"/>
      <c r="E189" s="1"/>
      <c r="G189" s="27"/>
      <c r="I189" s="1"/>
      <c r="K189" s="1"/>
    </row>
    <row r="190" spans="1:11" ht="15.75" customHeight="1">
      <c r="A190" s="1"/>
      <c r="C190" s="1"/>
      <c r="E190" s="1"/>
      <c r="G190" s="27"/>
      <c r="I190" s="1"/>
      <c r="K190" s="1"/>
    </row>
    <row r="191" spans="1:11" ht="15.75" customHeight="1">
      <c r="A191" s="1"/>
      <c r="C191" s="1"/>
      <c r="E191" s="1"/>
      <c r="G191" s="27"/>
      <c r="I191" s="1"/>
      <c r="K191" s="1"/>
    </row>
    <row r="192" spans="1:11" ht="15.75" customHeight="1">
      <c r="A192" s="1"/>
      <c r="C192" s="1"/>
      <c r="E192" s="1"/>
      <c r="G192" s="27"/>
      <c r="I192" s="1"/>
      <c r="K192" s="1"/>
    </row>
    <row r="193" spans="1:11" ht="15.75" customHeight="1">
      <c r="A193" s="1"/>
      <c r="C193" s="1"/>
      <c r="E193" s="1"/>
      <c r="G193" s="27"/>
      <c r="I193" s="1"/>
      <c r="K193" s="1"/>
    </row>
    <row r="194" spans="1:11" ht="15.75" customHeight="1">
      <c r="A194" s="1"/>
      <c r="C194" s="1"/>
      <c r="E194" s="1"/>
      <c r="G194" s="27"/>
      <c r="I194" s="1"/>
      <c r="K194" s="1"/>
    </row>
    <row r="195" spans="1:11" ht="15.75" customHeight="1">
      <c r="A195" s="1"/>
      <c r="C195" s="1"/>
      <c r="E195" s="1"/>
      <c r="G195" s="27"/>
      <c r="I195" s="1"/>
      <c r="K195" s="1"/>
    </row>
    <row r="196" spans="1:11" ht="15.75" customHeight="1">
      <c r="A196" s="1"/>
      <c r="C196" s="1"/>
      <c r="E196" s="1"/>
      <c r="G196" s="27"/>
      <c r="I196" s="1"/>
      <c r="K196" s="1"/>
    </row>
    <row r="197" spans="1:11" ht="15.75" customHeight="1">
      <c r="A197" s="1"/>
      <c r="C197" s="1"/>
      <c r="E197" s="1"/>
      <c r="G197" s="27"/>
      <c r="I197" s="1"/>
      <c r="K197" s="1"/>
    </row>
    <row r="198" spans="1:11" ht="15.75" customHeight="1">
      <c r="A198" s="1"/>
      <c r="C198" s="1"/>
      <c r="E198" s="1"/>
      <c r="G198" s="27"/>
      <c r="I198" s="1"/>
      <c r="K198" s="1"/>
    </row>
    <row r="199" spans="1:11" ht="15.75" customHeight="1">
      <c r="A199" s="1"/>
      <c r="C199" s="1"/>
      <c r="E199" s="1"/>
      <c r="G199" s="27"/>
      <c r="I199" s="1"/>
      <c r="K199" s="1"/>
    </row>
    <row r="200" spans="1:11" ht="15.75" customHeight="1">
      <c r="A200" s="1"/>
      <c r="C200" s="1"/>
      <c r="E200" s="1"/>
      <c r="G200" s="27"/>
      <c r="I200" s="1"/>
      <c r="K200" s="1"/>
    </row>
    <row r="201" spans="1:11" ht="15.75" customHeight="1">
      <c r="A201" s="1"/>
      <c r="C201" s="1"/>
      <c r="E201" s="1"/>
      <c r="G201" s="27"/>
      <c r="I201" s="1"/>
      <c r="K201" s="1"/>
    </row>
    <row r="202" spans="1:11" ht="15.75" customHeight="1">
      <c r="A202" s="1"/>
      <c r="C202" s="1"/>
      <c r="E202" s="1"/>
      <c r="G202" s="27"/>
      <c r="I202" s="1"/>
      <c r="K202" s="1"/>
    </row>
    <row r="203" spans="1:11" ht="15.75" customHeight="1">
      <c r="A203" s="1"/>
      <c r="C203" s="1"/>
      <c r="E203" s="1"/>
      <c r="G203" s="27"/>
      <c r="I203" s="1"/>
      <c r="K203" s="1"/>
    </row>
    <row r="204" spans="1:11" ht="15.75" customHeight="1">
      <c r="A204" s="1"/>
      <c r="C204" s="1"/>
      <c r="E204" s="1"/>
      <c r="G204" s="27"/>
      <c r="I204" s="1"/>
      <c r="K204" s="1"/>
    </row>
    <row r="205" spans="1:11" ht="15.75" customHeight="1">
      <c r="A205" s="1"/>
      <c r="C205" s="1"/>
      <c r="E205" s="1"/>
      <c r="G205" s="27"/>
      <c r="I205" s="1"/>
      <c r="K205" s="1"/>
    </row>
    <row r="206" spans="1:11" ht="15.75" customHeight="1">
      <c r="A206" s="1"/>
      <c r="C206" s="1"/>
      <c r="E206" s="1"/>
      <c r="G206" s="27"/>
      <c r="I206" s="1"/>
      <c r="K206" s="1"/>
    </row>
    <row r="207" spans="1:11" ht="15.75" customHeight="1">
      <c r="A207" s="1"/>
      <c r="C207" s="1"/>
      <c r="E207" s="1"/>
      <c r="G207" s="27"/>
      <c r="I207" s="1"/>
      <c r="K207" s="1"/>
    </row>
    <row r="208" spans="1:11" ht="15.75" customHeight="1">
      <c r="A208" s="1"/>
      <c r="C208" s="1"/>
      <c r="E208" s="1"/>
      <c r="G208" s="27"/>
      <c r="I208" s="1"/>
      <c r="K208" s="1"/>
    </row>
    <row r="209" spans="1:11" ht="15.75" customHeight="1">
      <c r="A209" s="1"/>
      <c r="C209" s="1"/>
      <c r="E209" s="1"/>
      <c r="G209" s="27"/>
      <c r="I209" s="1"/>
      <c r="K209" s="1"/>
    </row>
    <row r="210" spans="1:11" ht="15.75" customHeight="1">
      <c r="A210" s="1"/>
      <c r="C210" s="1"/>
      <c r="E210" s="1"/>
      <c r="G210" s="27"/>
      <c r="I210" s="1"/>
      <c r="K210" s="1"/>
    </row>
    <row r="211" spans="1:11" ht="15.75" customHeight="1">
      <c r="A211" s="1"/>
      <c r="C211" s="1"/>
      <c r="E211" s="1"/>
      <c r="G211" s="27"/>
      <c r="I211" s="1"/>
      <c r="K211" s="1"/>
    </row>
    <row r="212" spans="1:11" ht="15.75" customHeight="1">
      <c r="A212" s="1"/>
      <c r="C212" s="1"/>
      <c r="E212" s="1"/>
      <c r="G212" s="27"/>
      <c r="I212" s="1"/>
      <c r="K212" s="1"/>
    </row>
    <row r="213" spans="1:11" ht="15.75" customHeight="1">
      <c r="A213" s="1"/>
      <c r="C213" s="1"/>
      <c r="E213" s="1"/>
      <c r="G213" s="27"/>
      <c r="I213" s="1"/>
      <c r="K213" s="1"/>
    </row>
    <row r="214" spans="1:11" ht="15.75" customHeight="1">
      <c r="A214" s="1"/>
      <c r="C214" s="1"/>
      <c r="E214" s="1"/>
      <c r="G214" s="27"/>
      <c r="I214" s="1"/>
      <c r="K214" s="1"/>
    </row>
    <row r="215" spans="1:11" ht="15.75" customHeight="1">
      <c r="A215" s="1"/>
      <c r="C215" s="1"/>
      <c r="E215" s="1"/>
      <c r="G215" s="27"/>
      <c r="I215" s="1"/>
      <c r="K215" s="1"/>
    </row>
    <row r="216" spans="1:11" ht="15.75" customHeight="1">
      <c r="A216" s="1"/>
      <c r="C216" s="1"/>
      <c r="E216" s="1"/>
      <c r="G216" s="27"/>
      <c r="I216" s="1"/>
      <c r="K216" s="1"/>
    </row>
    <row r="217" spans="1:11" ht="15.75" customHeight="1">
      <c r="A217" s="1"/>
      <c r="C217" s="1"/>
      <c r="E217" s="1"/>
      <c r="G217" s="27"/>
      <c r="I217" s="1"/>
      <c r="K217" s="1"/>
    </row>
    <row r="218" spans="1:11" ht="15.75" customHeight="1">
      <c r="A218" s="1"/>
      <c r="C218" s="1"/>
      <c r="E218" s="1"/>
      <c r="G218" s="27"/>
      <c r="I218" s="1"/>
      <c r="K218" s="1"/>
    </row>
    <row r="219" spans="1:11" ht="15.75" customHeight="1">
      <c r="A219" s="1"/>
      <c r="C219" s="1"/>
      <c r="E219" s="1"/>
      <c r="G219" s="27"/>
      <c r="I219" s="1"/>
      <c r="K219" s="1"/>
    </row>
    <row r="220" spans="1:11" ht="15.75" customHeight="1">
      <c r="A220" s="1"/>
      <c r="C220" s="1"/>
      <c r="E220" s="1"/>
      <c r="G220" s="27"/>
      <c r="I220" s="1"/>
      <c r="K220" s="1"/>
    </row>
    <row r="221" spans="1:11" ht="15.75" customHeight="1">
      <c r="A221" s="1"/>
      <c r="C221" s="1"/>
      <c r="E221" s="1"/>
      <c r="G221" s="27"/>
      <c r="I221" s="1"/>
      <c r="K221" s="1"/>
    </row>
    <row r="222" spans="1:11" ht="15.75" customHeight="1">
      <c r="A222" s="1"/>
      <c r="C222" s="1"/>
      <c r="E222" s="1"/>
      <c r="G222" s="27"/>
      <c r="I222" s="1"/>
      <c r="K222" s="1"/>
    </row>
    <row r="223" spans="1:11" ht="15.75" customHeight="1">
      <c r="A223" s="1"/>
      <c r="C223" s="1"/>
      <c r="E223" s="1"/>
      <c r="G223" s="27"/>
      <c r="I223" s="1"/>
      <c r="K223" s="1"/>
    </row>
    <row r="224" spans="1:11" ht="15.75" customHeight="1">
      <c r="A224" s="1"/>
      <c r="C224" s="1"/>
      <c r="E224" s="1"/>
      <c r="G224" s="27"/>
      <c r="I224" s="1"/>
      <c r="K224" s="1"/>
    </row>
    <row r="225" spans="1:11" ht="15.75" customHeight="1">
      <c r="A225" s="1"/>
      <c r="C225" s="1"/>
      <c r="E225" s="1"/>
      <c r="G225" s="27"/>
      <c r="I225" s="1"/>
      <c r="K225" s="1"/>
    </row>
    <row r="226" spans="1:11" ht="15.75" customHeight="1">
      <c r="A226" s="1"/>
      <c r="C226" s="1"/>
      <c r="E226" s="1"/>
      <c r="G226" s="27"/>
      <c r="I226" s="1"/>
      <c r="K226" s="1"/>
    </row>
    <row r="227" spans="1:11" ht="15.75" customHeight="1">
      <c r="A227" s="1"/>
      <c r="C227" s="1"/>
      <c r="E227" s="1"/>
      <c r="G227" s="27"/>
      <c r="I227" s="1"/>
      <c r="K227" s="1"/>
    </row>
    <row r="228" spans="1:11" ht="15.75" customHeight="1">
      <c r="A228" s="1"/>
      <c r="C228" s="1"/>
      <c r="E228" s="1"/>
      <c r="G228" s="27"/>
      <c r="I228" s="1"/>
      <c r="K228" s="1"/>
    </row>
    <row r="229" spans="1:11" ht="15.75" customHeight="1">
      <c r="A229" s="1"/>
      <c r="C229" s="1"/>
      <c r="E229" s="1"/>
      <c r="G229" s="27"/>
      <c r="I229" s="1"/>
      <c r="K229" s="1"/>
    </row>
    <row r="230" spans="1:11" ht="15.75" customHeight="1">
      <c r="A230" s="1"/>
      <c r="C230" s="1"/>
      <c r="E230" s="1"/>
      <c r="G230" s="27"/>
      <c r="I230" s="1"/>
      <c r="K230" s="1"/>
    </row>
    <row r="231" spans="1:11" ht="15.75" customHeight="1">
      <c r="A231" s="1"/>
      <c r="C231" s="1"/>
      <c r="E231" s="1"/>
      <c r="G231" s="27"/>
      <c r="I231" s="1"/>
      <c r="K231" s="1"/>
    </row>
    <row r="232" spans="1:11" ht="15.75" customHeight="1">
      <c r="A232" s="1"/>
      <c r="C232" s="1"/>
      <c r="E232" s="1"/>
      <c r="G232" s="27"/>
      <c r="I232" s="1"/>
      <c r="K232" s="1"/>
    </row>
    <row r="233" spans="1:11" ht="15.75" customHeight="1">
      <c r="A233" s="1"/>
      <c r="C233" s="1"/>
      <c r="E233" s="1"/>
      <c r="G233" s="27"/>
      <c r="I233" s="1"/>
      <c r="K233" s="1"/>
    </row>
    <row r="234" spans="1:11" ht="15.75" customHeight="1">
      <c r="A234" s="1"/>
      <c r="C234" s="1"/>
      <c r="E234" s="1"/>
      <c r="G234" s="27"/>
      <c r="I234" s="1"/>
      <c r="K234" s="1"/>
    </row>
    <row r="235" spans="1:11" ht="15.75" customHeight="1">
      <c r="A235" s="1"/>
      <c r="C235" s="1"/>
      <c r="E235" s="1"/>
      <c r="G235" s="27"/>
      <c r="I235" s="1"/>
      <c r="K235" s="1"/>
    </row>
    <row r="236" spans="1:11" ht="15.75" customHeight="1">
      <c r="A236" s="1"/>
      <c r="C236" s="1"/>
      <c r="E236" s="1"/>
      <c r="G236" s="27"/>
      <c r="I236" s="1"/>
      <c r="K236" s="1"/>
    </row>
    <row r="237" spans="1:11" ht="15.75" customHeight="1">
      <c r="A237" s="1"/>
      <c r="C237" s="1"/>
      <c r="E237" s="1"/>
      <c r="G237" s="27"/>
      <c r="I237" s="1"/>
      <c r="K237" s="1"/>
    </row>
    <row r="238" spans="1:11" ht="15.75" customHeight="1">
      <c r="A238" s="1"/>
      <c r="C238" s="1"/>
      <c r="E238" s="1"/>
      <c r="G238" s="27"/>
      <c r="I238" s="1"/>
      <c r="K238" s="1"/>
    </row>
    <row r="239" spans="1:11" ht="15.75" customHeight="1">
      <c r="A239" s="1"/>
      <c r="C239" s="1"/>
      <c r="E239" s="1"/>
      <c r="G239" s="27"/>
      <c r="I239" s="1"/>
      <c r="K239" s="1"/>
    </row>
    <row r="240" spans="1:11" ht="15.75" customHeight="1">
      <c r="A240" s="1"/>
      <c r="C240" s="1"/>
      <c r="E240" s="1"/>
      <c r="G240" s="27"/>
      <c r="I240" s="1"/>
      <c r="K240" s="1"/>
    </row>
    <row r="241" spans="1:11" ht="15.75" customHeight="1">
      <c r="A241" s="1"/>
      <c r="C241" s="1"/>
      <c r="E241" s="1"/>
      <c r="G241" s="27"/>
      <c r="I241" s="1"/>
      <c r="K241" s="1"/>
    </row>
    <row r="242" spans="1:11" ht="15.75" customHeight="1">
      <c r="A242" s="1"/>
      <c r="C242" s="1"/>
      <c r="E242" s="1"/>
      <c r="G242" s="27"/>
      <c r="I242" s="1"/>
      <c r="K242" s="1"/>
    </row>
    <row r="243" spans="1:11" ht="15.75" customHeight="1">
      <c r="A243" s="1"/>
      <c r="C243" s="1"/>
      <c r="E243" s="1"/>
      <c r="G243" s="27"/>
      <c r="I243" s="1"/>
      <c r="K243" s="1"/>
    </row>
    <row r="244" spans="1:11" ht="15.75" customHeight="1">
      <c r="A244" s="1"/>
      <c r="C244" s="1"/>
      <c r="E244" s="1"/>
      <c r="G244" s="27"/>
      <c r="I244" s="1"/>
      <c r="K244" s="1"/>
    </row>
    <row r="245" spans="1:11" ht="15.75" customHeight="1">
      <c r="A245" s="1"/>
      <c r="C245" s="1"/>
      <c r="E245" s="1"/>
      <c r="G245" s="27"/>
      <c r="I245" s="1"/>
      <c r="K245" s="1"/>
    </row>
    <row r="246" spans="1:11" ht="15.75" customHeight="1">
      <c r="A246" s="1"/>
      <c r="C246" s="1"/>
      <c r="E246" s="1"/>
      <c r="G246" s="27"/>
      <c r="I246" s="1"/>
      <c r="K246" s="1"/>
    </row>
    <row r="247" spans="1:11" ht="15.75" customHeight="1">
      <c r="A247" s="1"/>
      <c r="C247" s="1"/>
      <c r="E247" s="1"/>
      <c r="G247" s="27"/>
      <c r="I247" s="1"/>
      <c r="K247" s="1"/>
    </row>
    <row r="248" spans="1:11" ht="15.75" customHeight="1">
      <c r="A248" s="1"/>
      <c r="C248" s="1"/>
      <c r="E248" s="1"/>
      <c r="G248" s="27"/>
      <c r="I248" s="1"/>
      <c r="K248" s="1"/>
    </row>
    <row r="249" spans="1:11" ht="15.75" customHeight="1">
      <c r="A249" s="1"/>
      <c r="C249" s="1"/>
      <c r="E249" s="1"/>
      <c r="G249" s="27"/>
      <c r="I249" s="1"/>
      <c r="K249" s="1"/>
    </row>
    <row r="250" spans="1:11" ht="15.75" customHeight="1">
      <c r="A250" s="1"/>
      <c r="C250" s="1"/>
      <c r="E250" s="1"/>
      <c r="G250" s="27"/>
      <c r="I250" s="1"/>
      <c r="K250" s="1"/>
    </row>
    <row r="251" spans="1:11" ht="15.75" customHeight="1">
      <c r="A251" s="1"/>
      <c r="C251" s="1"/>
      <c r="E251" s="1"/>
      <c r="G251" s="27"/>
      <c r="I251" s="1"/>
      <c r="K251" s="1"/>
    </row>
    <row r="252" spans="1:11" ht="15.75" customHeight="1">
      <c r="A252" s="1"/>
      <c r="C252" s="1"/>
      <c r="E252" s="1"/>
      <c r="G252" s="27"/>
      <c r="I252" s="1"/>
      <c r="K252" s="1"/>
    </row>
    <row r="253" spans="1:11" ht="15.75" customHeight="1">
      <c r="A253" s="1"/>
      <c r="C253" s="1"/>
      <c r="E253" s="1"/>
      <c r="G253" s="27"/>
      <c r="I253" s="1"/>
      <c r="K253" s="1"/>
    </row>
    <row r="254" spans="1:11" ht="15.75" customHeight="1">
      <c r="A254" s="1"/>
      <c r="C254" s="1"/>
      <c r="E254" s="1"/>
      <c r="G254" s="27"/>
      <c r="I254" s="1"/>
      <c r="K254" s="1"/>
    </row>
    <row r="255" spans="1:11" ht="15.75" customHeight="1">
      <c r="A255" s="1"/>
      <c r="C255" s="1"/>
      <c r="E255" s="1"/>
      <c r="G255" s="27"/>
      <c r="I255" s="1"/>
      <c r="K255" s="1"/>
    </row>
    <row r="256" spans="1:11" ht="15.75" customHeight="1">
      <c r="A256" s="1"/>
      <c r="C256" s="1"/>
      <c r="E256" s="1"/>
      <c r="G256" s="27"/>
      <c r="I256" s="1"/>
      <c r="K256" s="1"/>
    </row>
    <row r="257" spans="1:11" ht="15.75" customHeight="1">
      <c r="A257" s="1"/>
      <c r="C257" s="1"/>
      <c r="E257" s="1"/>
      <c r="G257" s="27"/>
      <c r="I257" s="1"/>
      <c r="K257" s="1"/>
    </row>
    <row r="258" spans="1:11" ht="15.75" customHeight="1">
      <c r="A258" s="1"/>
      <c r="C258" s="1"/>
      <c r="E258" s="1"/>
      <c r="G258" s="27"/>
      <c r="I258" s="1"/>
      <c r="K258" s="1"/>
    </row>
    <row r="259" spans="1:11" ht="15.75" customHeight="1">
      <c r="A259" s="1"/>
      <c r="C259" s="1"/>
      <c r="E259" s="1"/>
      <c r="G259" s="27"/>
      <c r="I259" s="1"/>
      <c r="K259" s="1"/>
    </row>
    <row r="260" spans="1:11" ht="15.75" customHeight="1">
      <c r="A260" s="1"/>
      <c r="C260" s="1"/>
      <c r="E260" s="1"/>
      <c r="G260" s="27"/>
      <c r="I260" s="1"/>
      <c r="K260" s="1"/>
    </row>
    <row r="261" spans="1:11" ht="15.75" customHeight="1">
      <c r="A261" s="1"/>
      <c r="C261" s="1"/>
      <c r="E261" s="1"/>
      <c r="G261" s="27"/>
      <c r="I261" s="1"/>
      <c r="K261" s="1"/>
    </row>
    <row r="262" spans="1:11" ht="15.75" customHeight="1">
      <c r="A262" s="1"/>
      <c r="C262" s="1"/>
      <c r="E262" s="1"/>
      <c r="G262" s="27"/>
      <c r="I262" s="1"/>
      <c r="K262" s="1"/>
    </row>
    <row r="263" spans="1:11" ht="15.75" customHeight="1">
      <c r="A263" s="1"/>
      <c r="C263" s="1"/>
      <c r="E263" s="1"/>
      <c r="G263" s="27"/>
      <c r="I263" s="1"/>
      <c r="K263" s="1"/>
    </row>
    <row r="264" spans="1:11" ht="15.75" customHeight="1">
      <c r="A264" s="1"/>
      <c r="C264" s="1"/>
      <c r="E264" s="1"/>
      <c r="G264" s="27"/>
      <c r="I264" s="1"/>
      <c r="K264" s="1"/>
    </row>
    <row r="265" spans="1:11" ht="15.75" customHeight="1">
      <c r="A265" s="1"/>
      <c r="C265" s="1"/>
      <c r="E265" s="1"/>
      <c r="G265" s="27"/>
      <c r="I265" s="1"/>
      <c r="K265" s="1"/>
    </row>
    <row r="266" spans="1:11" ht="15.75" customHeight="1">
      <c r="A266" s="1"/>
      <c r="C266" s="1"/>
      <c r="E266" s="1"/>
      <c r="G266" s="27"/>
      <c r="I266" s="1"/>
      <c r="K266" s="1"/>
    </row>
    <row r="267" spans="1:11" ht="15.75" customHeight="1">
      <c r="A267" s="1"/>
      <c r="C267" s="1"/>
      <c r="E267" s="1"/>
      <c r="G267" s="27"/>
      <c r="I267" s="1"/>
      <c r="K267" s="1"/>
    </row>
    <row r="268" spans="1:11" ht="15.75" customHeight="1">
      <c r="A268" s="1"/>
      <c r="C268" s="1"/>
      <c r="E268" s="1"/>
      <c r="G268" s="27"/>
      <c r="I268" s="1"/>
      <c r="K268" s="1"/>
    </row>
    <row r="269" spans="1:11" ht="15.75" customHeight="1">
      <c r="A269" s="1"/>
      <c r="C269" s="1"/>
      <c r="E269" s="1"/>
      <c r="G269" s="27"/>
      <c r="I269" s="1"/>
      <c r="K269" s="1"/>
    </row>
    <row r="270" spans="1:11" ht="15.75" customHeight="1">
      <c r="A270" s="1"/>
      <c r="C270" s="1"/>
      <c r="E270" s="1"/>
      <c r="G270" s="27"/>
      <c r="I270" s="1"/>
      <c r="K270" s="1"/>
    </row>
    <row r="271" spans="1:11" ht="15.75" customHeight="1">
      <c r="A271" s="1"/>
      <c r="C271" s="1"/>
      <c r="E271" s="1"/>
      <c r="G271" s="27"/>
      <c r="I271" s="1"/>
      <c r="K271" s="1"/>
    </row>
    <row r="272" spans="1:11" ht="15.75" customHeight="1">
      <c r="A272" s="1"/>
      <c r="C272" s="1"/>
      <c r="E272" s="1"/>
      <c r="G272" s="27"/>
      <c r="I272" s="1"/>
      <c r="K272" s="1"/>
    </row>
    <row r="273" spans="1:11" ht="15.75" customHeight="1">
      <c r="A273" s="1"/>
      <c r="C273" s="1"/>
      <c r="E273" s="1"/>
      <c r="G273" s="27"/>
      <c r="I273" s="1"/>
      <c r="K273" s="1"/>
    </row>
    <row r="274" spans="1:11" ht="15.75" customHeight="1">
      <c r="A274" s="1"/>
      <c r="C274" s="1"/>
      <c r="E274" s="1"/>
      <c r="G274" s="27"/>
      <c r="I274" s="1"/>
      <c r="K274" s="1"/>
    </row>
    <row r="275" spans="1:11" ht="15.75" customHeight="1">
      <c r="A275" s="1"/>
      <c r="C275" s="1"/>
      <c r="E275" s="1"/>
      <c r="G275" s="27"/>
      <c r="I275" s="1"/>
      <c r="K275" s="1"/>
    </row>
    <row r="276" spans="1:11" ht="15.75" customHeight="1">
      <c r="A276" s="1"/>
      <c r="C276" s="1"/>
      <c r="E276" s="1"/>
      <c r="G276" s="27"/>
      <c r="I276" s="1"/>
      <c r="K276" s="1"/>
    </row>
    <row r="277" spans="1:11" ht="15.75" customHeight="1">
      <c r="A277" s="1"/>
      <c r="C277" s="1"/>
      <c r="E277" s="1"/>
      <c r="G277" s="27"/>
      <c r="I277" s="1"/>
      <c r="K277" s="1"/>
    </row>
    <row r="278" spans="1:11" ht="15.75" customHeight="1">
      <c r="A278" s="1"/>
      <c r="C278" s="1"/>
      <c r="E278" s="1"/>
      <c r="G278" s="27"/>
      <c r="I278" s="1"/>
      <c r="K278" s="1"/>
    </row>
    <row r="279" spans="1:11" ht="15.75" customHeight="1">
      <c r="A279" s="1"/>
      <c r="C279" s="1"/>
      <c r="E279" s="1"/>
      <c r="G279" s="27"/>
      <c r="I279" s="1"/>
      <c r="K279" s="1"/>
    </row>
    <row r="280" spans="1:11" ht="15.75" customHeight="1">
      <c r="A280" s="1"/>
      <c r="C280" s="1"/>
      <c r="E280" s="1"/>
      <c r="G280" s="27"/>
      <c r="I280" s="1"/>
      <c r="K280" s="1"/>
    </row>
    <row r="281" spans="1:11" ht="15.75" customHeight="1">
      <c r="A281" s="1"/>
      <c r="C281" s="1"/>
      <c r="E281" s="1"/>
      <c r="G281" s="27"/>
      <c r="I281" s="1"/>
      <c r="K281" s="1"/>
    </row>
    <row r="282" spans="1:11" ht="15.75" customHeight="1">
      <c r="A282" s="1"/>
      <c r="C282" s="1"/>
      <c r="E282" s="1"/>
      <c r="G282" s="27"/>
      <c r="I282" s="1"/>
      <c r="K282" s="1"/>
    </row>
    <row r="283" spans="1:11" ht="15.75" customHeight="1">
      <c r="A283" s="1"/>
      <c r="C283" s="1"/>
      <c r="E283" s="1"/>
      <c r="G283" s="27"/>
      <c r="I283" s="1"/>
      <c r="K283" s="1"/>
    </row>
    <row r="284" spans="1:11" ht="15.75" customHeight="1">
      <c r="A284" s="1"/>
      <c r="C284" s="1"/>
      <c r="E284" s="1"/>
      <c r="G284" s="27"/>
      <c r="I284" s="1"/>
      <c r="K284" s="1"/>
    </row>
    <row r="285" spans="1:11" ht="15.75" customHeight="1">
      <c r="A285" s="1"/>
      <c r="C285" s="1"/>
      <c r="E285" s="1"/>
      <c r="G285" s="27"/>
      <c r="I285" s="1"/>
      <c r="K285" s="1"/>
    </row>
    <row r="286" spans="1:11" ht="15.75" customHeight="1">
      <c r="A286" s="1"/>
      <c r="C286" s="1"/>
      <c r="E286" s="1"/>
      <c r="G286" s="27"/>
      <c r="I286" s="1"/>
      <c r="K286" s="1"/>
    </row>
    <row r="287" spans="1:11" ht="15.75" customHeight="1">
      <c r="A287" s="1"/>
      <c r="C287" s="1"/>
      <c r="E287" s="1"/>
      <c r="G287" s="27"/>
      <c r="I287" s="1"/>
      <c r="K287" s="1"/>
    </row>
    <row r="288" spans="1:11" ht="15.75" customHeight="1">
      <c r="A288" s="1"/>
      <c r="C288" s="1"/>
      <c r="E288" s="1"/>
      <c r="G288" s="27"/>
      <c r="I288" s="1"/>
      <c r="K288" s="1"/>
    </row>
    <row r="289" spans="1:11" ht="15.75" customHeight="1">
      <c r="A289" s="1"/>
      <c r="C289" s="1"/>
      <c r="E289" s="1"/>
      <c r="G289" s="27"/>
      <c r="I289" s="1"/>
      <c r="K289" s="1"/>
    </row>
    <row r="290" spans="1:11" ht="15.75" customHeight="1">
      <c r="A290" s="1"/>
      <c r="C290" s="1"/>
      <c r="E290" s="1"/>
      <c r="G290" s="27"/>
      <c r="I290" s="1"/>
      <c r="K290" s="1"/>
    </row>
    <row r="291" spans="1:11" ht="15.75" customHeight="1">
      <c r="A291" s="1"/>
      <c r="C291" s="1"/>
      <c r="E291" s="1"/>
      <c r="G291" s="27"/>
      <c r="I291" s="1"/>
      <c r="K291" s="1"/>
    </row>
    <row r="292" spans="1:11" ht="15.75" customHeight="1">
      <c r="A292" s="1"/>
      <c r="C292" s="1"/>
      <c r="E292" s="1"/>
      <c r="G292" s="27"/>
      <c r="I292" s="1"/>
      <c r="K292" s="1"/>
    </row>
    <row r="293" spans="1:11" ht="15.75" customHeight="1">
      <c r="A293" s="1"/>
      <c r="C293" s="1"/>
      <c r="E293" s="1"/>
      <c r="G293" s="27"/>
      <c r="I293" s="1"/>
      <c r="K293" s="1"/>
    </row>
    <row r="294" spans="1:11" ht="15.75" customHeight="1">
      <c r="A294" s="1"/>
      <c r="C294" s="1"/>
      <c r="E294" s="1"/>
      <c r="G294" s="27"/>
      <c r="I294" s="1"/>
      <c r="K294" s="1"/>
    </row>
    <row r="295" spans="1:11" ht="15.75" customHeight="1">
      <c r="A295" s="1"/>
      <c r="C295" s="1"/>
      <c r="E295" s="1"/>
      <c r="G295" s="27"/>
      <c r="I295" s="1"/>
      <c r="K295" s="1"/>
    </row>
    <row r="296" spans="1:11" ht="15.75" customHeight="1">
      <c r="A296" s="1"/>
      <c r="C296" s="1"/>
      <c r="E296" s="1"/>
      <c r="G296" s="27"/>
      <c r="I296" s="1"/>
      <c r="K296" s="1"/>
    </row>
    <row r="297" spans="1:11" ht="15.75" customHeight="1">
      <c r="A297" s="1"/>
      <c r="C297" s="1"/>
      <c r="E297" s="1"/>
      <c r="G297" s="27"/>
      <c r="I297" s="1"/>
      <c r="K297" s="1"/>
    </row>
    <row r="298" spans="1:11" ht="15.75" customHeight="1">
      <c r="A298" s="1"/>
      <c r="C298" s="1"/>
      <c r="E298" s="1"/>
      <c r="G298" s="27"/>
      <c r="I298" s="1"/>
      <c r="K298" s="1"/>
    </row>
    <row r="299" spans="1:11" ht="15.75" customHeight="1">
      <c r="A299" s="1"/>
      <c r="C299" s="1"/>
      <c r="E299" s="1"/>
      <c r="G299" s="27"/>
      <c r="I299" s="1"/>
      <c r="K299" s="1"/>
    </row>
    <row r="300" spans="1:11" ht="15.75" customHeight="1">
      <c r="A300" s="1"/>
      <c r="C300" s="1"/>
      <c r="E300" s="1"/>
      <c r="G300" s="27"/>
      <c r="I300" s="1"/>
      <c r="K300" s="1"/>
    </row>
    <row r="301" spans="1:11" ht="15.75" customHeight="1">
      <c r="A301" s="1"/>
      <c r="C301" s="1"/>
      <c r="E301" s="1"/>
      <c r="G301" s="27"/>
      <c r="I301" s="1"/>
      <c r="K301" s="1"/>
    </row>
    <row r="302" spans="1:11" ht="15.75" customHeight="1">
      <c r="A302" s="1"/>
      <c r="C302" s="1"/>
      <c r="E302" s="1"/>
      <c r="G302" s="27"/>
      <c r="I302" s="1"/>
      <c r="K302" s="1"/>
    </row>
    <row r="303" spans="1:11" ht="15.75" customHeight="1">
      <c r="A303" s="1"/>
      <c r="C303" s="1"/>
      <c r="E303" s="1"/>
      <c r="G303" s="27"/>
      <c r="I303" s="1"/>
      <c r="K303" s="1"/>
    </row>
    <row r="304" spans="1:11" ht="15.75" customHeight="1">
      <c r="A304" s="1"/>
      <c r="C304" s="1"/>
      <c r="E304" s="1"/>
      <c r="G304" s="27"/>
      <c r="I304" s="1"/>
      <c r="K304" s="1"/>
    </row>
    <row r="305" spans="1:11" ht="15.75" customHeight="1">
      <c r="A305" s="1"/>
      <c r="C305" s="1"/>
      <c r="E305" s="1"/>
      <c r="G305" s="27"/>
      <c r="I305" s="1"/>
      <c r="K305" s="1"/>
    </row>
    <row r="306" spans="1:11" ht="15.75" customHeight="1">
      <c r="A306" s="1"/>
      <c r="C306" s="1"/>
      <c r="E306" s="1"/>
      <c r="G306" s="27"/>
      <c r="I306" s="1"/>
      <c r="K306" s="1"/>
    </row>
    <row r="307" spans="1:11" ht="15.75" customHeight="1">
      <c r="A307" s="1"/>
      <c r="C307" s="1"/>
      <c r="E307" s="1"/>
      <c r="G307" s="27"/>
      <c r="I307" s="1"/>
      <c r="K307" s="1"/>
    </row>
    <row r="308" spans="1:11" ht="15.75" customHeight="1">
      <c r="A308" s="1"/>
      <c r="C308" s="1"/>
      <c r="E308" s="1"/>
      <c r="G308" s="27"/>
      <c r="I308" s="1"/>
      <c r="K308" s="1"/>
    </row>
    <row r="309" spans="1:11" ht="15.75" customHeight="1">
      <c r="A309" s="1"/>
      <c r="C309" s="1"/>
      <c r="E309" s="1"/>
      <c r="G309" s="27"/>
      <c r="I309" s="1"/>
      <c r="K309" s="1"/>
    </row>
    <row r="310" spans="1:11" ht="15.75" customHeight="1">
      <c r="A310" s="1"/>
      <c r="C310" s="1"/>
      <c r="E310" s="1"/>
      <c r="G310" s="27"/>
      <c r="I310" s="1"/>
      <c r="K310" s="1"/>
    </row>
    <row r="311" spans="1:11" ht="15.75" customHeight="1">
      <c r="A311" s="1"/>
      <c r="C311" s="1"/>
      <c r="E311" s="1"/>
      <c r="G311" s="27"/>
      <c r="I311" s="1"/>
      <c r="K311" s="1"/>
    </row>
    <row r="312" spans="1:11" ht="15.75" customHeight="1">
      <c r="A312" s="1"/>
      <c r="C312" s="1"/>
      <c r="E312" s="1"/>
      <c r="G312" s="27"/>
      <c r="I312" s="1"/>
      <c r="K312" s="1"/>
    </row>
    <row r="313" spans="1:11" ht="15.75" customHeight="1">
      <c r="A313" s="1"/>
      <c r="C313" s="1"/>
      <c r="E313" s="1"/>
      <c r="G313" s="27"/>
      <c r="I313" s="1"/>
      <c r="K313" s="1"/>
    </row>
    <row r="314" spans="1:11" ht="15.75" customHeight="1">
      <c r="A314" s="1"/>
      <c r="C314" s="1"/>
      <c r="E314" s="1"/>
      <c r="G314" s="27"/>
      <c r="I314" s="1"/>
      <c r="K314" s="1"/>
    </row>
    <row r="315" spans="1:11" ht="15.75" customHeight="1">
      <c r="A315" s="1"/>
      <c r="C315" s="1"/>
      <c r="E315" s="1"/>
      <c r="G315" s="27"/>
      <c r="I315" s="1"/>
      <c r="K315" s="1"/>
    </row>
    <row r="316" spans="1:11" ht="15.75" customHeight="1">
      <c r="A316" s="1"/>
      <c r="C316" s="1"/>
      <c r="E316" s="1"/>
      <c r="G316" s="27"/>
      <c r="I316" s="1"/>
      <c r="K316" s="1"/>
    </row>
    <row r="317" spans="1:11" ht="15.75" customHeight="1">
      <c r="A317" s="1"/>
      <c r="C317" s="1"/>
      <c r="E317" s="1"/>
      <c r="G317" s="27"/>
      <c r="I317" s="1"/>
      <c r="K317" s="1"/>
    </row>
    <row r="318" spans="1:11" ht="15.75" customHeight="1">
      <c r="A318" s="1"/>
      <c r="C318" s="1"/>
      <c r="E318" s="1"/>
      <c r="G318" s="27"/>
      <c r="I318" s="1"/>
      <c r="K318" s="1"/>
    </row>
    <row r="319" spans="1:11" ht="15.75" customHeight="1">
      <c r="A319" s="1"/>
      <c r="C319" s="1"/>
      <c r="E319" s="1"/>
      <c r="G319" s="27"/>
      <c r="I319" s="1"/>
      <c r="K319" s="1"/>
    </row>
    <row r="320" spans="1:11" ht="15.75" customHeight="1">
      <c r="A320" s="1"/>
      <c r="C320" s="1"/>
      <c r="E320" s="1"/>
      <c r="G320" s="27"/>
      <c r="I320" s="1"/>
      <c r="K320" s="1"/>
    </row>
    <row r="321" spans="1:11" ht="15.75" customHeight="1">
      <c r="A321" s="1"/>
      <c r="C321" s="1"/>
      <c r="E321" s="1"/>
      <c r="G321" s="27"/>
      <c r="I321" s="1"/>
      <c r="K321" s="1"/>
    </row>
    <row r="322" spans="1:11" ht="15.75" customHeight="1">
      <c r="A322" s="1"/>
      <c r="C322" s="1"/>
      <c r="E322" s="1"/>
      <c r="G322" s="27"/>
      <c r="I322" s="1"/>
      <c r="K322" s="1"/>
    </row>
    <row r="323" spans="1:11" ht="15.75" customHeight="1">
      <c r="A323" s="1"/>
      <c r="C323" s="1"/>
      <c r="E323" s="1"/>
      <c r="G323" s="27"/>
      <c r="I323" s="1"/>
      <c r="K323" s="1"/>
    </row>
    <row r="324" spans="1:11" ht="15.75" customHeight="1">
      <c r="A324" s="1"/>
      <c r="C324" s="1"/>
      <c r="E324" s="1"/>
      <c r="G324" s="27"/>
      <c r="I324" s="1"/>
      <c r="K324" s="1"/>
    </row>
    <row r="325" spans="1:11" ht="15.75" customHeight="1">
      <c r="A325" s="1"/>
      <c r="C325" s="1"/>
      <c r="E325" s="1"/>
      <c r="G325" s="27"/>
      <c r="I325" s="1"/>
      <c r="K325" s="1"/>
    </row>
    <row r="326" spans="1:11" ht="15.75" customHeight="1">
      <c r="A326" s="1"/>
      <c r="C326" s="1"/>
      <c r="E326" s="1"/>
      <c r="G326" s="27"/>
      <c r="I326" s="1"/>
      <c r="K326" s="1"/>
    </row>
    <row r="327" spans="1:11" ht="15.75" customHeight="1">
      <c r="A327" s="1"/>
      <c r="C327" s="1"/>
      <c r="E327" s="1"/>
      <c r="G327" s="27"/>
      <c r="I327" s="1"/>
      <c r="K327" s="1"/>
    </row>
    <row r="328" spans="1:11" ht="15.75" customHeight="1">
      <c r="A328" s="1"/>
      <c r="C328" s="1"/>
      <c r="E328" s="1"/>
      <c r="G328" s="27"/>
      <c r="I328" s="1"/>
      <c r="K328" s="1"/>
    </row>
    <row r="329" spans="1:11" ht="15.75" customHeight="1">
      <c r="A329" s="1"/>
      <c r="C329" s="1"/>
      <c r="E329" s="1"/>
      <c r="G329" s="27"/>
      <c r="I329" s="1"/>
      <c r="K329" s="1"/>
    </row>
    <row r="330" spans="1:11" ht="15.75" customHeight="1">
      <c r="A330" s="1"/>
      <c r="C330" s="1"/>
      <c r="E330" s="1"/>
      <c r="G330" s="27"/>
      <c r="I330" s="1"/>
      <c r="K330" s="1"/>
    </row>
    <row r="331" spans="1:11" ht="15.75" customHeight="1">
      <c r="A331" s="1"/>
      <c r="C331" s="1"/>
      <c r="E331" s="1"/>
      <c r="G331" s="27"/>
      <c r="I331" s="1"/>
      <c r="K331" s="1"/>
    </row>
    <row r="332" spans="1:11" ht="15.75" customHeight="1">
      <c r="A332" s="1"/>
      <c r="C332" s="1"/>
      <c r="E332" s="1"/>
      <c r="G332" s="27"/>
      <c r="I332" s="1"/>
      <c r="K332" s="1"/>
    </row>
    <row r="333" spans="1:11" ht="15.75" customHeight="1">
      <c r="A333" s="1"/>
      <c r="C333" s="1"/>
      <c r="E333" s="1"/>
      <c r="G333" s="27"/>
      <c r="I333" s="1"/>
      <c r="K333" s="1"/>
    </row>
    <row r="334" spans="1:11" ht="15.75" customHeight="1">
      <c r="A334" s="1"/>
      <c r="C334" s="1"/>
      <c r="E334" s="1"/>
      <c r="G334" s="27"/>
      <c r="I334" s="1"/>
      <c r="K334" s="1"/>
    </row>
    <row r="335" spans="1:11" ht="15.75" customHeight="1">
      <c r="A335" s="1"/>
      <c r="C335" s="1"/>
      <c r="E335" s="1"/>
      <c r="G335" s="27"/>
      <c r="I335" s="1"/>
      <c r="K335" s="1"/>
    </row>
    <row r="336" spans="1:11" ht="15.75" customHeight="1">
      <c r="A336" s="1"/>
      <c r="C336" s="1"/>
      <c r="E336" s="1"/>
      <c r="G336" s="27"/>
      <c r="I336" s="1"/>
      <c r="K336" s="1"/>
    </row>
    <row r="337" spans="1:11" ht="15.75" customHeight="1">
      <c r="A337" s="1"/>
      <c r="C337" s="1"/>
      <c r="E337" s="1"/>
      <c r="G337" s="27"/>
      <c r="I337" s="1"/>
      <c r="K337" s="1"/>
    </row>
    <row r="338" spans="1:11" ht="15.75" customHeight="1">
      <c r="A338" s="1"/>
      <c r="C338" s="1"/>
      <c r="E338" s="1"/>
      <c r="G338" s="27"/>
      <c r="I338" s="1"/>
      <c r="K338" s="1"/>
    </row>
    <row r="339" spans="1:11" ht="15.75" customHeight="1">
      <c r="A339" s="1"/>
      <c r="C339" s="1"/>
      <c r="E339" s="1"/>
      <c r="G339" s="27"/>
      <c r="I339" s="1"/>
      <c r="K339" s="1"/>
    </row>
    <row r="340" spans="1:11" ht="15.75" customHeight="1">
      <c r="A340" s="1"/>
      <c r="C340" s="1"/>
      <c r="E340" s="1"/>
      <c r="G340" s="27"/>
      <c r="I340" s="1"/>
      <c r="K340" s="1"/>
    </row>
    <row r="341" spans="1:11" ht="15.75" customHeight="1">
      <c r="A341" s="1"/>
      <c r="C341" s="1"/>
      <c r="E341" s="1"/>
      <c r="G341" s="27"/>
      <c r="I341" s="1"/>
      <c r="K341" s="1"/>
    </row>
    <row r="342" spans="1:11" ht="15.75" customHeight="1">
      <c r="A342" s="1"/>
      <c r="C342" s="1"/>
      <c r="E342" s="1"/>
      <c r="G342" s="27"/>
      <c r="I342" s="1"/>
      <c r="K342" s="1"/>
    </row>
    <row r="343" spans="1:11" ht="15.75" customHeight="1">
      <c r="A343" s="1"/>
      <c r="C343" s="1"/>
      <c r="E343" s="1"/>
      <c r="G343" s="27"/>
      <c r="I343" s="1"/>
      <c r="K343" s="1"/>
    </row>
    <row r="344" spans="1:11" ht="15.75" customHeight="1">
      <c r="A344" s="1"/>
      <c r="C344" s="1"/>
      <c r="E344" s="1"/>
      <c r="G344" s="27"/>
      <c r="I344" s="1"/>
      <c r="K344" s="1"/>
    </row>
    <row r="345" spans="1:11" ht="15.75" customHeight="1">
      <c r="A345" s="1"/>
      <c r="C345" s="1"/>
      <c r="E345" s="1"/>
      <c r="G345" s="27"/>
      <c r="I345" s="1"/>
      <c r="K345" s="1"/>
    </row>
    <row r="346" spans="1:11" ht="15.75" customHeight="1">
      <c r="A346" s="1"/>
      <c r="C346" s="1"/>
      <c r="E346" s="1"/>
      <c r="G346" s="27"/>
      <c r="I346" s="1"/>
      <c r="K346" s="1"/>
    </row>
    <row r="347" spans="1:11" ht="15.75" customHeight="1">
      <c r="A347" s="1"/>
      <c r="C347" s="1"/>
      <c r="E347" s="1"/>
      <c r="G347" s="27"/>
      <c r="I347" s="1"/>
      <c r="K347" s="1"/>
    </row>
    <row r="348" spans="1:11" ht="15.75" customHeight="1">
      <c r="A348" s="1"/>
      <c r="C348" s="1"/>
      <c r="E348" s="1"/>
      <c r="G348" s="27"/>
      <c r="I348" s="1"/>
      <c r="K348" s="1"/>
    </row>
    <row r="349" spans="1:11" ht="15.75" customHeight="1">
      <c r="A349" s="1"/>
      <c r="C349" s="1"/>
      <c r="E349" s="1"/>
      <c r="G349" s="27"/>
      <c r="I349" s="1"/>
      <c r="K349" s="1"/>
    </row>
    <row r="350" spans="1:11" ht="15.75" customHeight="1">
      <c r="A350" s="1"/>
      <c r="C350" s="1"/>
      <c r="E350" s="1"/>
      <c r="G350" s="27"/>
      <c r="I350" s="1"/>
      <c r="K350" s="1"/>
    </row>
    <row r="351" spans="1:11" ht="15.75" customHeight="1">
      <c r="A351" s="1"/>
      <c r="C351" s="1"/>
      <c r="E351" s="1"/>
      <c r="G351" s="27"/>
      <c r="I351" s="1"/>
      <c r="K351" s="1"/>
    </row>
    <row r="352" spans="1:11" ht="15.75" customHeight="1">
      <c r="A352" s="1"/>
      <c r="C352" s="1"/>
      <c r="E352" s="1"/>
      <c r="G352" s="27"/>
      <c r="I352" s="1"/>
      <c r="K352" s="1"/>
    </row>
    <row r="353" spans="1:11" ht="15.75" customHeight="1">
      <c r="A353" s="1"/>
      <c r="C353" s="1"/>
      <c r="E353" s="1"/>
      <c r="G353" s="27"/>
      <c r="I353" s="1"/>
      <c r="K353" s="1"/>
    </row>
    <row r="354" spans="1:11" ht="15.75" customHeight="1">
      <c r="A354" s="1"/>
      <c r="C354" s="1"/>
      <c r="E354" s="1"/>
      <c r="G354" s="27"/>
      <c r="I354" s="1"/>
      <c r="K354" s="1"/>
    </row>
    <row r="355" spans="1:11" ht="15.75" customHeight="1">
      <c r="A355" s="1"/>
      <c r="C355" s="1"/>
      <c r="E355" s="1"/>
      <c r="G355" s="27"/>
      <c r="I355" s="1"/>
      <c r="K355" s="1"/>
    </row>
    <row r="356" spans="1:11" ht="15.75" customHeight="1">
      <c r="A356" s="1"/>
      <c r="C356" s="1"/>
      <c r="E356" s="1"/>
      <c r="G356" s="27"/>
      <c r="I356" s="1"/>
      <c r="K356" s="1"/>
    </row>
    <row r="357" spans="1:11" ht="15.75" customHeight="1">
      <c r="A357" s="1"/>
      <c r="C357" s="1"/>
      <c r="E357" s="1"/>
      <c r="G357" s="27"/>
      <c r="I357" s="1"/>
      <c r="K357" s="1"/>
    </row>
    <row r="358" spans="1:11" ht="15.75" customHeight="1">
      <c r="A358" s="1"/>
      <c r="C358" s="1"/>
      <c r="E358" s="1"/>
      <c r="G358" s="27"/>
      <c r="I358" s="1"/>
      <c r="K358" s="1"/>
    </row>
    <row r="359" spans="1:11" ht="15.75" customHeight="1">
      <c r="A359" s="1"/>
      <c r="C359" s="1"/>
      <c r="E359" s="1"/>
      <c r="G359" s="27"/>
      <c r="I359" s="1"/>
      <c r="K359" s="1"/>
    </row>
    <row r="360" spans="1:11" ht="15.75" customHeight="1">
      <c r="A360" s="1"/>
      <c r="C360" s="1"/>
      <c r="E360" s="1"/>
      <c r="G360" s="27"/>
      <c r="I360" s="1"/>
      <c r="K360" s="1"/>
    </row>
    <row r="361" spans="1:11" ht="15.75" customHeight="1">
      <c r="A361" s="1"/>
      <c r="C361" s="1"/>
      <c r="E361" s="1"/>
      <c r="G361" s="27"/>
      <c r="I361" s="1"/>
      <c r="K361" s="1"/>
    </row>
    <row r="362" spans="1:11" ht="15.75" customHeight="1">
      <c r="A362" s="1"/>
      <c r="C362" s="1"/>
      <c r="E362" s="1"/>
      <c r="G362" s="27"/>
      <c r="I362" s="1"/>
      <c r="K362" s="1"/>
    </row>
    <row r="363" spans="1:11" ht="15.75" customHeight="1">
      <c r="A363" s="1"/>
      <c r="C363" s="1"/>
      <c r="E363" s="1"/>
      <c r="G363" s="27"/>
      <c r="I363" s="1"/>
      <c r="K363" s="1"/>
    </row>
    <row r="364" spans="1:11" ht="15.75" customHeight="1">
      <c r="A364" s="1"/>
      <c r="C364" s="1"/>
      <c r="E364" s="1"/>
      <c r="G364" s="27"/>
      <c r="I364" s="1"/>
      <c r="K364" s="1"/>
    </row>
    <row r="365" spans="1:11" ht="15.75" customHeight="1">
      <c r="A365" s="1"/>
      <c r="C365" s="1"/>
      <c r="E365" s="1"/>
      <c r="G365" s="27"/>
      <c r="I365" s="1"/>
      <c r="K365" s="1"/>
    </row>
    <row r="366" spans="1:11" ht="15.75" customHeight="1">
      <c r="A366" s="1"/>
      <c r="C366" s="1"/>
      <c r="E366" s="1"/>
      <c r="G366" s="27"/>
      <c r="I366" s="1"/>
      <c r="K366" s="1"/>
    </row>
    <row r="367" spans="1:11" ht="15.75" customHeight="1">
      <c r="A367" s="1"/>
      <c r="C367" s="1"/>
      <c r="E367" s="1"/>
      <c r="G367" s="27"/>
      <c r="I367" s="1"/>
      <c r="K367" s="1"/>
    </row>
    <row r="368" spans="1:11" ht="15.75" customHeight="1">
      <c r="A368" s="1"/>
      <c r="C368" s="1"/>
      <c r="E368" s="1"/>
      <c r="G368" s="27"/>
      <c r="I368" s="1"/>
      <c r="K368" s="1"/>
    </row>
    <row r="369" spans="1:11" ht="15.75" customHeight="1">
      <c r="A369" s="1"/>
      <c r="C369" s="1"/>
      <c r="E369" s="1"/>
      <c r="G369" s="27"/>
      <c r="I369" s="1"/>
      <c r="K369" s="1"/>
    </row>
    <row r="370" spans="1:11" ht="15.75" customHeight="1">
      <c r="A370" s="1"/>
      <c r="C370" s="1"/>
      <c r="E370" s="1"/>
      <c r="G370" s="27"/>
      <c r="I370" s="1"/>
      <c r="K370" s="1"/>
    </row>
    <row r="371" spans="1:11" ht="15.75" customHeight="1">
      <c r="A371" s="1"/>
      <c r="C371" s="1"/>
      <c r="E371" s="1"/>
      <c r="G371" s="27"/>
      <c r="I371" s="1"/>
      <c r="K371" s="1"/>
    </row>
    <row r="372" spans="1:11" ht="15.75" customHeight="1">
      <c r="A372" s="1"/>
      <c r="C372" s="1"/>
      <c r="E372" s="1"/>
      <c r="G372" s="27"/>
      <c r="I372" s="1"/>
      <c r="K372" s="1"/>
    </row>
    <row r="373" spans="1:11" ht="15.75" customHeight="1">
      <c r="A373" s="1"/>
      <c r="C373" s="1"/>
      <c r="E373" s="1"/>
      <c r="G373" s="27"/>
      <c r="I373" s="1"/>
      <c r="K373" s="1"/>
    </row>
    <row r="374" spans="1:11" ht="15.75" customHeight="1">
      <c r="A374" s="1"/>
      <c r="C374" s="1"/>
      <c r="E374" s="1"/>
      <c r="G374" s="27"/>
      <c r="I374" s="1"/>
      <c r="K374" s="1"/>
    </row>
    <row r="375" spans="1:11" ht="15.75" customHeight="1">
      <c r="A375" s="1"/>
      <c r="C375" s="1"/>
      <c r="E375" s="1"/>
      <c r="G375" s="27"/>
      <c r="I375" s="1"/>
      <c r="K375" s="1"/>
    </row>
    <row r="376" spans="1:11" ht="15.75" customHeight="1">
      <c r="A376" s="1"/>
      <c r="C376" s="1"/>
      <c r="E376" s="1"/>
      <c r="G376" s="27"/>
      <c r="I376" s="1"/>
      <c r="K376" s="1"/>
    </row>
    <row r="377" spans="1:11" ht="15.75" customHeight="1">
      <c r="A377" s="1"/>
      <c r="C377" s="1"/>
      <c r="E377" s="1"/>
      <c r="G377" s="27"/>
      <c r="I377" s="1"/>
      <c r="K377" s="1"/>
    </row>
    <row r="378" spans="1:11" ht="15.75" customHeight="1">
      <c r="A378" s="1"/>
      <c r="C378" s="1"/>
      <c r="E378" s="1"/>
      <c r="G378" s="27"/>
      <c r="I378" s="1"/>
      <c r="K378" s="1"/>
    </row>
    <row r="379" spans="1:11" ht="15.75" customHeight="1">
      <c r="A379" s="1"/>
      <c r="C379" s="1"/>
      <c r="E379" s="1"/>
      <c r="G379" s="27"/>
      <c r="I379" s="1"/>
      <c r="K379" s="1"/>
    </row>
    <row r="380" spans="1:11" ht="15.75" customHeight="1">
      <c r="A380" s="1"/>
      <c r="C380" s="1"/>
      <c r="E380" s="1"/>
      <c r="G380" s="27"/>
      <c r="I380" s="1"/>
      <c r="K380" s="1"/>
    </row>
    <row r="381" spans="1:11" ht="15.75" customHeight="1">
      <c r="A381" s="1"/>
      <c r="C381" s="1"/>
      <c r="E381" s="1"/>
      <c r="G381" s="27"/>
      <c r="I381" s="1"/>
      <c r="K381" s="1"/>
    </row>
    <row r="382" spans="1:11" ht="15.75" customHeight="1">
      <c r="A382" s="1"/>
      <c r="C382" s="1"/>
      <c r="E382" s="1"/>
      <c r="G382" s="27"/>
      <c r="I382" s="1"/>
      <c r="K382" s="1"/>
    </row>
    <row r="383" spans="1:11" ht="15.75" customHeight="1">
      <c r="A383" s="1"/>
      <c r="C383" s="1"/>
      <c r="E383" s="1"/>
      <c r="G383" s="27"/>
      <c r="I383" s="1"/>
      <c r="K383" s="1"/>
    </row>
    <row r="384" spans="1:11" ht="15.75" customHeight="1">
      <c r="A384" s="1"/>
      <c r="C384" s="1"/>
      <c r="E384" s="1"/>
      <c r="G384" s="27"/>
      <c r="I384" s="1"/>
      <c r="K384" s="1"/>
    </row>
    <row r="385" spans="1:11" ht="15.75" customHeight="1">
      <c r="A385" s="1"/>
      <c r="C385" s="1"/>
      <c r="E385" s="1"/>
      <c r="G385" s="27"/>
      <c r="I385" s="1"/>
      <c r="K385" s="1"/>
    </row>
    <row r="386" spans="1:11" ht="15.75" customHeight="1">
      <c r="A386" s="1"/>
      <c r="C386" s="1"/>
      <c r="E386" s="1"/>
      <c r="G386" s="27"/>
      <c r="I386" s="1"/>
      <c r="K386" s="1"/>
    </row>
    <row r="387" spans="1:11" ht="15.75" customHeight="1">
      <c r="A387" s="1"/>
      <c r="C387" s="1"/>
      <c r="E387" s="1"/>
      <c r="G387" s="27"/>
      <c r="I387" s="1"/>
      <c r="K387" s="1"/>
    </row>
    <row r="388" spans="1:11" ht="15.75" customHeight="1">
      <c r="A388" s="1"/>
      <c r="C388" s="1"/>
      <c r="E388" s="1"/>
      <c r="G388" s="27"/>
      <c r="I388" s="1"/>
      <c r="K388" s="1"/>
    </row>
    <row r="389" spans="1:11" ht="15.75" customHeight="1">
      <c r="A389" s="1"/>
      <c r="C389" s="1"/>
      <c r="E389" s="1"/>
      <c r="G389" s="27"/>
      <c r="I389" s="1"/>
      <c r="K389" s="1"/>
    </row>
    <row r="390" spans="1:11" ht="15.75" customHeight="1">
      <c r="A390" s="1"/>
      <c r="C390" s="1"/>
      <c r="E390" s="1"/>
      <c r="G390" s="27"/>
      <c r="I390" s="1"/>
      <c r="K390" s="1"/>
    </row>
    <row r="391" spans="1:11" ht="15.75" customHeight="1">
      <c r="A391" s="1"/>
      <c r="C391" s="1"/>
      <c r="E391" s="1"/>
      <c r="G391" s="27"/>
      <c r="I391" s="1"/>
      <c r="K391" s="1"/>
    </row>
    <row r="392" spans="1:11" ht="15.75" customHeight="1">
      <c r="A392" s="1"/>
      <c r="C392" s="1"/>
      <c r="E392" s="1"/>
      <c r="G392" s="27"/>
      <c r="I392" s="1"/>
      <c r="K392" s="1"/>
    </row>
    <row r="393" spans="1:11" ht="15.75" customHeight="1">
      <c r="A393" s="1"/>
      <c r="C393" s="1"/>
      <c r="E393" s="1"/>
      <c r="G393" s="27"/>
      <c r="I393" s="1"/>
      <c r="K393" s="1"/>
    </row>
    <row r="394" spans="1:11" ht="15.75" customHeight="1">
      <c r="A394" s="1"/>
      <c r="C394" s="1"/>
      <c r="E394" s="1"/>
      <c r="G394" s="27"/>
      <c r="I394" s="1"/>
      <c r="K394" s="1"/>
    </row>
    <row r="395" spans="1:11" ht="15.75" customHeight="1">
      <c r="A395" s="1"/>
      <c r="C395" s="1"/>
      <c r="E395" s="1"/>
      <c r="G395" s="27"/>
      <c r="I395" s="1"/>
      <c r="K395" s="1"/>
    </row>
    <row r="396" spans="1:11" ht="15.75" customHeight="1">
      <c r="A396" s="1"/>
      <c r="C396" s="1"/>
      <c r="E396" s="1"/>
      <c r="G396" s="27"/>
      <c r="I396" s="1"/>
      <c r="K396" s="1"/>
    </row>
    <row r="397" spans="1:11" ht="15.75" customHeight="1">
      <c r="A397" s="1"/>
      <c r="C397" s="1"/>
      <c r="E397" s="1"/>
      <c r="G397" s="27"/>
      <c r="I397" s="1"/>
      <c r="K397" s="1"/>
    </row>
    <row r="398" spans="1:11" ht="15.75" customHeight="1">
      <c r="A398" s="1"/>
      <c r="C398" s="1"/>
      <c r="E398" s="1"/>
      <c r="G398" s="27"/>
      <c r="I398" s="1"/>
      <c r="K398" s="1"/>
    </row>
    <row r="399" spans="1:11" ht="15.75" customHeight="1">
      <c r="A399" s="1"/>
      <c r="C399" s="1"/>
      <c r="E399" s="1"/>
      <c r="G399" s="27"/>
      <c r="I399" s="1"/>
      <c r="K399" s="1"/>
    </row>
    <row r="400" spans="1:11" ht="15.75" customHeight="1">
      <c r="A400" s="1"/>
      <c r="C400" s="1"/>
      <c r="E400" s="1"/>
      <c r="G400" s="27"/>
      <c r="I400" s="1"/>
      <c r="K400" s="1"/>
    </row>
    <row r="401" spans="1:11" ht="15.75" customHeight="1">
      <c r="A401" s="1"/>
      <c r="C401" s="1"/>
      <c r="E401" s="1"/>
      <c r="G401" s="27"/>
      <c r="I401" s="1"/>
      <c r="K401" s="1"/>
    </row>
    <row r="402" spans="1:11" ht="15.75" customHeight="1">
      <c r="A402" s="1"/>
      <c r="C402" s="1"/>
      <c r="E402" s="1"/>
      <c r="G402" s="27"/>
      <c r="I402" s="1"/>
      <c r="K402" s="1"/>
    </row>
    <row r="403" spans="1:11" ht="15.75" customHeight="1">
      <c r="A403" s="1"/>
      <c r="C403" s="1"/>
      <c r="E403" s="1"/>
      <c r="G403" s="27"/>
      <c r="I403" s="1"/>
      <c r="K403" s="1"/>
    </row>
    <row r="404" spans="1:11" ht="15.75" customHeight="1">
      <c r="A404" s="1"/>
      <c r="C404" s="1"/>
      <c r="E404" s="1"/>
      <c r="G404" s="27"/>
      <c r="I404" s="1"/>
      <c r="K404" s="1"/>
    </row>
    <row r="405" spans="1:11" ht="15.75" customHeight="1">
      <c r="A405" s="1"/>
      <c r="C405" s="1"/>
      <c r="E405" s="1"/>
      <c r="G405" s="27"/>
      <c r="I405" s="1"/>
      <c r="K405" s="1"/>
    </row>
    <row r="406" spans="1:11" ht="15.75" customHeight="1">
      <c r="A406" s="1"/>
      <c r="C406" s="1"/>
      <c r="E406" s="1"/>
      <c r="G406" s="27"/>
      <c r="I406" s="1"/>
      <c r="K406" s="1"/>
    </row>
    <row r="407" spans="1:11" ht="15.75" customHeight="1">
      <c r="A407" s="1"/>
      <c r="C407" s="1"/>
      <c r="E407" s="1"/>
      <c r="G407" s="27"/>
      <c r="I407" s="1"/>
      <c r="K407" s="1"/>
    </row>
    <row r="408" spans="1:11" ht="15.75" customHeight="1">
      <c r="A408" s="1"/>
      <c r="C408" s="1"/>
      <c r="E408" s="1"/>
      <c r="G408" s="27"/>
      <c r="I408" s="1"/>
      <c r="K408" s="1"/>
    </row>
    <row r="409" spans="1:11" ht="15.75" customHeight="1">
      <c r="A409" s="1"/>
      <c r="C409" s="1"/>
      <c r="E409" s="1"/>
      <c r="G409" s="27"/>
      <c r="I409" s="1"/>
      <c r="K409" s="1"/>
    </row>
    <row r="410" spans="1:11" ht="15.75" customHeight="1">
      <c r="A410" s="1"/>
      <c r="C410" s="1"/>
      <c r="E410" s="1"/>
      <c r="G410" s="27"/>
      <c r="I410" s="1"/>
      <c r="K410" s="1"/>
    </row>
    <row r="411" spans="1:11" ht="15.75" customHeight="1">
      <c r="A411" s="1"/>
      <c r="C411" s="1"/>
      <c r="E411" s="1"/>
      <c r="G411" s="27"/>
      <c r="I411" s="1"/>
      <c r="K411" s="1"/>
    </row>
    <row r="412" spans="1:11" ht="15.75" customHeight="1">
      <c r="A412" s="1"/>
      <c r="C412" s="1"/>
      <c r="E412" s="1"/>
      <c r="G412" s="27"/>
      <c r="I412" s="1"/>
      <c r="K412" s="1"/>
    </row>
    <row r="413" spans="1:11" ht="15.75" customHeight="1">
      <c r="A413" s="1"/>
      <c r="C413" s="1"/>
      <c r="E413" s="1"/>
      <c r="G413" s="27"/>
      <c r="I413" s="1"/>
      <c r="K413" s="1"/>
    </row>
    <row r="414" spans="1:11" ht="15.75" customHeight="1">
      <c r="A414" s="1"/>
      <c r="C414" s="1"/>
      <c r="E414" s="1"/>
      <c r="G414" s="27"/>
      <c r="I414" s="1"/>
      <c r="K414" s="1"/>
    </row>
    <row r="415" spans="1:11" ht="15.75" customHeight="1">
      <c r="A415" s="1"/>
      <c r="C415" s="1"/>
      <c r="E415" s="1"/>
      <c r="G415" s="27"/>
      <c r="I415" s="1"/>
      <c r="K415" s="1"/>
    </row>
    <row r="416" spans="1:11" ht="15.75" customHeight="1">
      <c r="A416" s="1"/>
      <c r="C416" s="1"/>
      <c r="E416" s="1"/>
      <c r="G416" s="27"/>
      <c r="I416" s="1"/>
      <c r="K416" s="1"/>
    </row>
    <row r="417" spans="1:11" ht="15.75" customHeight="1">
      <c r="A417" s="1"/>
      <c r="C417" s="1"/>
      <c r="E417" s="1"/>
      <c r="G417" s="27"/>
      <c r="I417" s="1"/>
      <c r="K417" s="1"/>
    </row>
    <row r="418" spans="1:11" ht="15.75" customHeight="1">
      <c r="A418" s="1"/>
      <c r="C418" s="1"/>
      <c r="E418" s="1"/>
      <c r="G418" s="27"/>
      <c r="I418" s="1"/>
      <c r="K418" s="1"/>
    </row>
    <row r="419" spans="1:11" ht="15.75" customHeight="1">
      <c r="A419" s="1"/>
      <c r="C419" s="1"/>
      <c r="E419" s="1"/>
      <c r="G419" s="27"/>
      <c r="I419" s="1"/>
      <c r="K419" s="1"/>
    </row>
    <row r="420" spans="1:11" ht="15.75" customHeight="1">
      <c r="A420" s="1"/>
      <c r="C420" s="1"/>
      <c r="E420" s="1"/>
      <c r="G420" s="27"/>
      <c r="I420" s="1"/>
      <c r="K420" s="1"/>
    </row>
    <row r="421" spans="1:11" ht="15.75" customHeight="1">
      <c r="A421" s="1"/>
      <c r="C421" s="1"/>
      <c r="E421" s="1"/>
      <c r="G421" s="27"/>
      <c r="I421" s="1"/>
      <c r="K421" s="1"/>
    </row>
    <row r="422" spans="1:11" ht="15.75" customHeight="1">
      <c r="A422" s="1"/>
      <c r="C422" s="1"/>
      <c r="E422" s="1"/>
      <c r="G422" s="27"/>
      <c r="I422" s="1"/>
      <c r="K422" s="1"/>
    </row>
    <row r="423" spans="1:11" ht="15.75" customHeight="1">
      <c r="A423" s="1"/>
      <c r="C423" s="1"/>
      <c r="E423" s="1"/>
      <c r="G423" s="27"/>
      <c r="I423" s="1"/>
      <c r="K423" s="1"/>
    </row>
    <row r="424" spans="1:11" ht="15.75" customHeight="1">
      <c r="A424" s="1"/>
      <c r="C424" s="1"/>
      <c r="E424" s="1"/>
      <c r="G424" s="27"/>
      <c r="I424" s="1"/>
      <c r="K424" s="1"/>
    </row>
    <row r="425" spans="1:11" ht="15.75" customHeight="1">
      <c r="A425" s="1"/>
      <c r="C425" s="1"/>
      <c r="E425" s="1"/>
      <c r="G425" s="27"/>
      <c r="I425" s="1"/>
      <c r="K425" s="1"/>
    </row>
    <row r="426" spans="1:11" ht="15.75" customHeight="1">
      <c r="A426" s="1"/>
      <c r="C426" s="1"/>
      <c r="E426" s="1"/>
      <c r="G426" s="27"/>
      <c r="I426" s="1"/>
      <c r="K426" s="1"/>
    </row>
    <row r="427" spans="1:11" ht="15.75" customHeight="1">
      <c r="A427" s="1"/>
      <c r="C427" s="1"/>
      <c r="E427" s="1"/>
      <c r="G427" s="27"/>
      <c r="I427" s="1"/>
      <c r="K427" s="1"/>
    </row>
    <row r="428" spans="1:11" ht="15.75" customHeight="1">
      <c r="A428" s="1"/>
      <c r="C428" s="1"/>
      <c r="E428" s="1"/>
      <c r="G428" s="27"/>
      <c r="I428" s="1"/>
      <c r="K428" s="1"/>
    </row>
    <row r="429" spans="1:11" ht="15.75" customHeight="1">
      <c r="A429" s="1"/>
      <c r="C429" s="1"/>
      <c r="E429" s="1"/>
      <c r="G429" s="27"/>
      <c r="I429" s="1"/>
      <c r="K429" s="1"/>
    </row>
    <row r="430" spans="1:11" ht="15.75" customHeight="1">
      <c r="A430" s="1"/>
      <c r="C430" s="1"/>
      <c r="E430" s="1"/>
      <c r="G430" s="27"/>
      <c r="I430" s="1"/>
      <c r="K430" s="1"/>
    </row>
    <row r="431" spans="1:11" ht="15.75" customHeight="1">
      <c r="A431" s="1"/>
      <c r="C431" s="1"/>
      <c r="E431" s="1"/>
      <c r="G431" s="27"/>
      <c r="I431" s="1"/>
      <c r="K431" s="1"/>
    </row>
    <row r="432" spans="1:11" ht="15.75" customHeight="1">
      <c r="A432" s="1"/>
      <c r="C432" s="1"/>
      <c r="E432" s="1"/>
      <c r="G432" s="27"/>
      <c r="I432" s="1"/>
      <c r="K432" s="1"/>
    </row>
    <row r="433" spans="1:11" ht="15.75" customHeight="1">
      <c r="A433" s="1"/>
      <c r="C433" s="1"/>
      <c r="E433" s="1"/>
      <c r="G433" s="27"/>
      <c r="I433" s="1"/>
      <c r="K433" s="1"/>
    </row>
    <row r="434" spans="1:11" ht="15.75" customHeight="1">
      <c r="A434" s="1"/>
      <c r="C434" s="1"/>
      <c r="E434" s="1"/>
      <c r="G434" s="27"/>
      <c r="I434" s="1"/>
      <c r="K434" s="1"/>
    </row>
    <row r="435" spans="1:11" ht="15.75" customHeight="1">
      <c r="A435" s="1"/>
      <c r="C435" s="1"/>
      <c r="E435" s="1"/>
      <c r="G435" s="27"/>
      <c r="I435" s="1"/>
      <c r="K435" s="1"/>
    </row>
    <row r="436" spans="1:11" ht="15.75" customHeight="1">
      <c r="A436" s="1"/>
      <c r="C436" s="1"/>
      <c r="E436" s="1"/>
      <c r="G436" s="27"/>
      <c r="I436" s="1"/>
      <c r="K436" s="1"/>
    </row>
    <row r="437" spans="1:11" ht="15.75" customHeight="1">
      <c r="A437" s="1"/>
      <c r="C437" s="1"/>
      <c r="E437" s="1"/>
      <c r="G437" s="27"/>
      <c r="I437" s="1"/>
      <c r="K437" s="1"/>
    </row>
    <row r="438" spans="1:11" ht="15.75" customHeight="1">
      <c r="A438" s="1"/>
      <c r="C438" s="1"/>
      <c r="E438" s="1"/>
      <c r="G438" s="27"/>
      <c r="I438" s="1"/>
      <c r="K438" s="1"/>
    </row>
    <row r="439" spans="1:11" ht="15.75" customHeight="1">
      <c r="A439" s="1"/>
      <c r="C439" s="1"/>
      <c r="E439" s="1"/>
      <c r="G439" s="27"/>
      <c r="I439" s="1"/>
      <c r="K439" s="1"/>
    </row>
    <row r="440" spans="1:11" ht="15.75" customHeight="1">
      <c r="A440" s="1"/>
      <c r="C440" s="1"/>
      <c r="E440" s="1"/>
      <c r="G440" s="27"/>
      <c r="I440" s="1"/>
      <c r="K440" s="1"/>
    </row>
    <row r="441" spans="1:11" ht="15.75" customHeight="1">
      <c r="A441" s="1"/>
      <c r="C441" s="1"/>
      <c r="E441" s="1"/>
      <c r="G441" s="27"/>
      <c r="I441" s="1"/>
      <c r="K441" s="1"/>
    </row>
    <row r="442" spans="1:11" ht="15.75" customHeight="1">
      <c r="A442" s="1"/>
      <c r="C442" s="1"/>
      <c r="E442" s="1"/>
      <c r="G442" s="27"/>
      <c r="I442" s="1"/>
      <c r="K442" s="1"/>
    </row>
    <row r="443" spans="1:11" ht="15.75" customHeight="1">
      <c r="A443" s="1"/>
      <c r="C443" s="1"/>
      <c r="E443" s="1"/>
      <c r="G443" s="27"/>
      <c r="I443" s="1"/>
      <c r="K443" s="1"/>
    </row>
    <row r="444" spans="1:11" ht="15.75" customHeight="1">
      <c r="A444" s="1"/>
      <c r="C444" s="1"/>
      <c r="E444" s="1"/>
      <c r="G444" s="27"/>
      <c r="I444" s="1"/>
      <c r="K444" s="1"/>
    </row>
    <row r="445" spans="1:11" ht="15.75" customHeight="1">
      <c r="A445" s="1"/>
      <c r="C445" s="1"/>
      <c r="E445" s="1"/>
      <c r="G445" s="27"/>
      <c r="I445" s="1"/>
      <c r="K445" s="1"/>
    </row>
    <row r="446" spans="1:11" ht="15.75" customHeight="1">
      <c r="A446" s="1"/>
      <c r="C446" s="1"/>
      <c r="E446" s="1"/>
      <c r="G446" s="27"/>
      <c r="I446" s="1"/>
      <c r="K446" s="1"/>
    </row>
    <row r="447" spans="1:11" ht="15.75" customHeight="1">
      <c r="A447" s="1"/>
      <c r="C447" s="1"/>
      <c r="E447" s="1"/>
      <c r="G447" s="27"/>
      <c r="I447" s="1"/>
      <c r="K447" s="1"/>
    </row>
    <row r="448" spans="1:11" ht="15.75" customHeight="1">
      <c r="A448" s="1"/>
      <c r="C448" s="1"/>
      <c r="E448" s="1"/>
      <c r="G448" s="27"/>
      <c r="I448" s="1"/>
      <c r="K448" s="1"/>
    </row>
    <row r="449" spans="1:11" ht="15.75" customHeight="1">
      <c r="A449" s="1"/>
      <c r="C449" s="1"/>
      <c r="E449" s="1"/>
      <c r="G449" s="27"/>
      <c r="I449" s="1"/>
      <c r="K449" s="1"/>
    </row>
    <row r="450" spans="1:11" ht="15.75" customHeight="1">
      <c r="A450" s="1"/>
      <c r="C450" s="1"/>
      <c r="E450" s="1"/>
      <c r="G450" s="27"/>
      <c r="I450" s="1"/>
      <c r="K450" s="1"/>
    </row>
    <row r="451" spans="1:11" ht="15.75" customHeight="1">
      <c r="A451" s="1"/>
      <c r="C451" s="1"/>
      <c r="E451" s="1"/>
      <c r="G451" s="27"/>
      <c r="I451" s="1"/>
      <c r="K451" s="1"/>
    </row>
    <row r="452" spans="1:11" ht="15.75" customHeight="1">
      <c r="A452" s="1"/>
      <c r="C452" s="1"/>
      <c r="E452" s="1"/>
      <c r="G452" s="27"/>
      <c r="I452" s="1"/>
      <c r="K452" s="1"/>
    </row>
    <row r="453" spans="1:11" ht="15.75" customHeight="1">
      <c r="A453" s="1"/>
      <c r="C453" s="1"/>
      <c r="E453" s="1"/>
      <c r="G453" s="27"/>
      <c r="I453" s="1"/>
      <c r="K453" s="1"/>
    </row>
    <row r="454" spans="1:11" ht="15.75" customHeight="1">
      <c r="A454" s="1"/>
      <c r="C454" s="1"/>
      <c r="E454" s="1"/>
      <c r="G454" s="27"/>
      <c r="I454" s="1"/>
      <c r="K454" s="1"/>
    </row>
    <row r="455" spans="1:11" ht="15.75" customHeight="1">
      <c r="A455" s="1"/>
      <c r="C455" s="1"/>
      <c r="E455" s="1"/>
      <c r="G455" s="27"/>
      <c r="I455" s="1"/>
      <c r="K455" s="1"/>
    </row>
    <row r="456" spans="1:11" ht="15.75" customHeight="1">
      <c r="A456" s="1"/>
      <c r="C456" s="1"/>
      <c r="E456" s="1"/>
      <c r="G456" s="27"/>
      <c r="I456" s="1"/>
      <c r="K456" s="1"/>
    </row>
    <row r="457" spans="1:11" ht="15.75" customHeight="1">
      <c r="A457" s="1"/>
      <c r="C457" s="1"/>
      <c r="E457" s="1"/>
      <c r="G457" s="27"/>
      <c r="I457" s="1"/>
      <c r="K457" s="1"/>
    </row>
    <row r="458" spans="1:11" ht="15.75" customHeight="1">
      <c r="A458" s="1"/>
      <c r="C458" s="1"/>
      <c r="E458" s="1"/>
      <c r="G458" s="27"/>
      <c r="I458" s="1"/>
      <c r="K458" s="1"/>
    </row>
    <row r="459" spans="1:11" ht="15.75" customHeight="1">
      <c r="A459" s="1"/>
      <c r="C459" s="1"/>
      <c r="E459" s="1"/>
      <c r="G459" s="27"/>
      <c r="I459" s="1"/>
      <c r="K459" s="1"/>
    </row>
    <row r="460" spans="1:11" ht="15.75" customHeight="1">
      <c r="A460" s="1"/>
      <c r="C460" s="1"/>
      <c r="E460" s="1"/>
      <c r="G460" s="27"/>
      <c r="I460" s="1"/>
      <c r="K460" s="1"/>
    </row>
    <row r="461" spans="1:11" ht="15.75" customHeight="1">
      <c r="A461" s="1"/>
      <c r="C461" s="1"/>
      <c r="E461" s="1"/>
      <c r="G461" s="27"/>
      <c r="I461" s="1"/>
      <c r="K461" s="1"/>
    </row>
    <row r="462" spans="1:11" ht="15.75" customHeight="1">
      <c r="A462" s="1"/>
      <c r="C462" s="1"/>
      <c r="E462" s="1"/>
      <c r="G462" s="27"/>
      <c r="I462" s="1"/>
      <c r="K462" s="1"/>
    </row>
    <row r="463" spans="1:11" ht="15.75" customHeight="1">
      <c r="A463" s="1"/>
      <c r="C463" s="1"/>
      <c r="E463" s="1"/>
      <c r="G463" s="27"/>
      <c r="I463" s="1"/>
      <c r="K463" s="1"/>
    </row>
    <row r="464" spans="1:11" ht="15.75" customHeight="1">
      <c r="A464" s="1"/>
      <c r="C464" s="1"/>
      <c r="E464" s="1"/>
      <c r="G464" s="27"/>
      <c r="I464" s="1"/>
      <c r="K464" s="1"/>
    </row>
    <row r="465" spans="1:11" ht="15.75" customHeight="1">
      <c r="A465" s="1"/>
      <c r="C465" s="1"/>
      <c r="E465" s="1"/>
      <c r="G465" s="27"/>
      <c r="I465" s="1"/>
      <c r="K465" s="1"/>
    </row>
    <row r="466" spans="1:11" ht="15.75" customHeight="1">
      <c r="A466" s="1"/>
      <c r="C466" s="1"/>
      <c r="E466" s="1"/>
      <c r="G466" s="27"/>
      <c r="I466" s="1"/>
      <c r="K466" s="1"/>
    </row>
    <row r="467" spans="1:11" ht="15.75" customHeight="1">
      <c r="A467" s="1"/>
      <c r="C467" s="1"/>
      <c r="E467" s="1"/>
      <c r="G467" s="27"/>
      <c r="I467" s="1"/>
      <c r="K467" s="1"/>
    </row>
    <row r="468" spans="1:11" ht="15.75" customHeight="1">
      <c r="A468" s="1"/>
      <c r="C468" s="1"/>
      <c r="E468" s="1"/>
      <c r="G468" s="27"/>
      <c r="I468" s="1"/>
      <c r="K468" s="1"/>
    </row>
    <row r="469" spans="1:11" ht="15.75" customHeight="1">
      <c r="A469" s="1"/>
      <c r="C469" s="1"/>
      <c r="E469" s="1"/>
      <c r="G469" s="27"/>
      <c r="I469" s="1"/>
      <c r="K469" s="1"/>
    </row>
    <row r="470" spans="1:11" ht="15.75" customHeight="1">
      <c r="A470" s="1"/>
      <c r="C470" s="1"/>
      <c r="E470" s="1"/>
      <c r="G470" s="27"/>
      <c r="I470" s="1"/>
      <c r="K470" s="1"/>
    </row>
    <row r="471" spans="1:11" ht="15.75" customHeight="1">
      <c r="A471" s="1"/>
      <c r="C471" s="1"/>
      <c r="E471" s="1"/>
      <c r="G471" s="27"/>
      <c r="I471" s="1"/>
      <c r="K471" s="1"/>
    </row>
    <row r="472" spans="1:11" ht="15.75" customHeight="1">
      <c r="A472" s="1"/>
      <c r="C472" s="1"/>
      <c r="E472" s="1"/>
      <c r="G472" s="27"/>
      <c r="I472" s="1"/>
      <c r="K472" s="1"/>
    </row>
    <row r="473" spans="1:11" ht="15.75" customHeight="1">
      <c r="A473" s="1"/>
      <c r="C473" s="1"/>
      <c r="E473" s="1"/>
      <c r="G473" s="27"/>
      <c r="I473" s="1"/>
      <c r="K473" s="1"/>
    </row>
    <row r="474" spans="1:11" ht="15.75" customHeight="1">
      <c r="A474" s="1"/>
      <c r="C474" s="1"/>
      <c r="E474" s="1"/>
      <c r="G474" s="27"/>
      <c r="I474" s="1"/>
      <c r="K474" s="1"/>
    </row>
    <row r="475" spans="1:11" ht="15.75" customHeight="1">
      <c r="A475" s="1"/>
      <c r="C475" s="1"/>
      <c r="E475" s="1"/>
      <c r="G475" s="27"/>
      <c r="I475" s="1"/>
      <c r="K475" s="1"/>
    </row>
    <row r="476" spans="1:11" ht="15.75" customHeight="1">
      <c r="A476" s="1"/>
      <c r="C476" s="1"/>
      <c r="E476" s="1"/>
      <c r="G476" s="27"/>
      <c r="I476" s="1"/>
      <c r="K476" s="1"/>
    </row>
    <row r="477" spans="1:11" ht="15.75" customHeight="1">
      <c r="A477" s="1"/>
      <c r="C477" s="1"/>
      <c r="E477" s="1"/>
      <c r="G477" s="27"/>
      <c r="I477" s="1"/>
      <c r="K477" s="1"/>
    </row>
    <row r="478" spans="1:11" ht="15.75" customHeight="1">
      <c r="A478" s="1"/>
      <c r="C478" s="1"/>
      <c r="E478" s="1"/>
      <c r="G478" s="27"/>
      <c r="I478" s="1"/>
      <c r="K478" s="1"/>
    </row>
    <row r="479" spans="1:11" ht="15.75" customHeight="1">
      <c r="A479" s="1"/>
      <c r="C479" s="1"/>
      <c r="E479" s="1"/>
      <c r="G479" s="27"/>
      <c r="I479" s="1"/>
      <c r="K479" s="1"/>
    </row>
    <row r="480" spans="1:11" ht="15.75" customHeight="1">
      <c r="A480" s="1"/>
      <c r="C480" s="1"/>
      <c r="E480" s="1"/>
      <c r="G480" s="27"/>
      <c r="I480" s="1"/>
      <c r="K480" s="1"/>
    </row>
    <row r="481" spans="1:11" ht="15.75" customHeight="1">
      <c r="A481" s="1"/>
      <c r="C481" s="1"/>
      <c r="E481" s="1"/>
      <c r="G481" s="27"/>
      <c r="I481" s="1"/>
      <c r="K481" s="1"/>
    </row>
    <row r="482" spans="1:11" ht="15.75" customHeight="1">
      <c r="A482" s="1"/>
      <c r="C482" s="1"/>
      <c r="E482" s="1"/>
      <c r="G482" s="27"/>
      <c r="I482" s="1"/>
      <c r="K482" s="1"/>
    </row>
    <row r="483" spans="1:11" ht="15.75" customHeight="1">
      <c r="A483" s="1"/>
      <c r="C483" s="1"/>
      <c r="E483" s="1"/>
      <c r="G483" s="27"/>
      <c r="I483" s="1"/>
      <c r="K483" s="1"/>
    </row>
    <row r="484" spans="1:11" ht="15.75" customHeight="1">
      <c r="A484" s="1"/>
      <c r="C484" s="1"/>
      <c r="E484" s="1"/>
      <c r="G484" s="27"/>
      <c r="I484" s="1"/>
      <c r="K484" s="1"/>
    </row>
    <row r="485" spans="1:11" ht="15.75" customHeight="1">
      <c r="A485" s="1"/>
      <c r="C485" s="1"/>
      <c r="E485" s="1"/>
      <c r="G485" s="27"/>
      <c r="I485" s="1"/>
      <c r="K485" s="1"/>
    </row>
    <row r="486" spans="1:11" ht="15.75" customHeight="1">
      <c r="A486" s="1"/>
      <c r="C486" s="1"/>
      <c r="E486" s="1"/>
      <c r="G486" s="27"/>
      <c r="I486" s="1"/>
      <c r="K486" s="1"/>
    </row>
    <row r="487" spans="1:11" ht="15.75" customHeight="1">
      <c r="A487" s="1"/>
      <c r="C487" s="1"/>
      <c r="E487" s="1"/>
      <c r="G487" s="27"/>
      <c r="I487" s="1"/>
      <c r="K487" s="1"/>
    </row>
    <row r="488" spans="1:11" ht="15.75" customHeight="1">
      <c r="A488" s="1"/>
      <c r="C488" s="1"/>
      <c r="E488" s="1"/>
      <c r="G488" s="27"/>
      <c r="I488" s="1"/>
      <c r="K488" s="1"/>
    </row>
    <row r="489" spans="1:11" ht="15.75" customHeight="1">
      <c r="A489" s="1"/>
      <c r="C489" s="1"/>
      <c r="E489" s="1"/>
      <c r="G489" s="27"/>
      <c r="I489" s="1"/>
      <c r="K489" s="1"/>
    </row>
    <row r="490" spans="1:11" ht="15.75" customHeight="1">
      <c r="A490" s="1"/>
      <c r="C490" s="1"/>
      <c r="E490" s="1"/>
      <c r="G490" s="27"/>
      <c r="I490" s="1"/>
      <c r="K490" s="1"/>
    </row>
    <row r="491" spans="1:11" ht="15.75" customHeight="1">
      <c r="A491" s="1"/>
      <c r="C491" s="1"/>
      <c r="E491" s="1"/>
      <c r="G491" s="27"/>
      <c r="I491" s="1"/>
      <c r="K491" s="1"/>
    </row>
    <row r="492" spans="1:11" ht="15.75" customHeight="1">
      <c r="A492" s="1"/>
      <c r="C492" s="1"/>
      <c r="E492" s="1"/>
      <c r="G492" s="27"/>
      <c r="I492" s="1"/>
      <c r="K492" s="1"/>
    </row>
    <row r="493" spans="1:11" ht="15.75" customHeight="1">
      <c r="A493" s="1"/>
      <c r="C493" s="1"/>
      <c r="E493" s="1"/>
      <c r="G493" s="27"/>
      <c r="I493" s="1"/>
      <c r="K493" s="1"/>
    </row>
    <row r="494" spans="1:11" ht="15.75" customHeight="1">
      <c r="A494" s="1"/>
      <c r="C494" s="1"/>
      <c r="E494" s="1"/>
      <c r="G494" s="27"/>
      <c r="I494" s="1"/>
      <c r="K494" s="1"/>
    </row>
    <row r="495" spans="1:11" ht="15.75" customHeight="1">
      <c r="A495" s="1"/>
      <c r="C495" s="1"/>
      <c r="E495" s="1"/>
      <c r="G495" s="27"/>
      <c r="I495" s="1"/>
      <c r="K495" s="1"/>
    </row>
    <row r="496" spans="1:11" ht="15.75" customHeight="1">
      <c r="A496" s="1"/>
      <c r="C496" s="1"/>
      <c r="E496" s="1"/>
      <c r="G496" s="27"/>
      <c r="I496" s="1"/>
      <c r="K496" s="1"/>
    </row>
    <row r="497" spans="1:11" ht="15.75" customHeight="1">
      <c r="A497" s="1"/>
      <c r="C497" s="1"/>
      <c r="E497" s="1"/>
      <c r="G497" s="27"/>
      <c r="I497" s="1"/>
      <c r="K497" s="1"/>
    </row>
    <row r="498" spans="1:11" ht="15.75" customHeight="1">
      <c r="A498" s="1"/>
      <c r="C498" s="1"/>
      <c r="E498" s="1"/>
      <c r="G498" s="27"/>
      <c r="I498" s="1"/>
      <c r="K498" s="1"/>
    </row>
    <row r="499" spans="1:11" ht="15.75" customHeight="1">
      <c r="A499" s="1"/>
      <c r="C499" s="1"/>
      <c r="E499" s="1"/>
      <c r="G499" s="27"/>
      <c r="I499" s="1"/>
      <c r="K499" s="1"/>
    </row>
    <row r="500" spans="1:11" ht="15.75" customHeight="1">
      <c r="A500" s="1"/>
      <c r="C500" s="1"/>
      <c r="E500" s="1"/>
      <c r="G500" s="27"/>
      <c r="I500" s="1"/>
      <c r="K500" s="1"/>
    </row>
    <row r="501" spans="1:11" ht="15.75" customHeight="1">
      <c r="A501" s="1"/>
      <c r="C501" s="1"/>
      <c r="E501" s="1"/>
      <c r="G501" s="27"/>
      <c r="I501" s="1"/>
      <c r="K501" s="1"/>
    </row>
    <row r="502" spans="1:11" ht="15.75" customHeight="1">
      <c r="A502" s="1"/>
      <c r="C502" s="1"/>
      <c r="E502" s="1"/>
      <c r="G502" s="27"/>
      <c r="I502" s="1"/>
      <c r="K502" s="1"/>
    </row>
    <row r="503" spans="1:11" ht="15.75" customHeight="1">
      <c r="A503" s="1"/>
      <c r="C503" s="1"/>
      <c r="E503" s="1"/>
      <c r="G503" s="27"/>
      <c r="I503" s="1"/>
      <c r="K503" s="1"/>
    </row>
    <row r="504" spans="1:11" ht="15.75" customHeight="1">
      <c r="A504" s="1"/>
      <c r="C504" s="1"/>
      <c r="E504" s="1"/>
      <c r="G504" s="27"/>
      <c r="I504" s="1"/>
      <c r="K504" s="1"/>
    </row>
    <row r="505" spans="1:11" ht="15.75" customHeight="1">
      <c r="A505" s="1"/>
      <c r="C505" s="1"/>
      <c r="E505" s="1"/>
      <c r="G505" s="27"/>
      <c r="I505" s="1"/>
      <c r="K505" s="1"/>
    </row>
    <row r="506" spans="1:11" ht="15.75" customHeight="1">
      <c r="A506" s="1"/>
      <c r="C506" s="1"/>
      <c r="E506" s="1"/>
      <c r="G506" s="27"/>
      <c r="I506" s="1"/>
      <c r="K506" s="1"/>
    </row>
    <row r="507" spans="1:11" ht="15.75" customHeight="1">
      <c r="A507" s="1"/>
      <c r="C507" s="1"/>
      <c r="E507" s="1"/>
      <c r="G507" s="27"/>
      <c r="I507" s="1"/>
      <c r="K507" s="1"/>
    </row>
    <row r="508" spans="1:11" ht="15.75" customHeight="1">
      <c r="A508" s="1"/>
      <c r="C508" s="1"/>
      <c r="E508" s="1"/>
      <c r="G508" s="27"/>
      <c r="I508" s="1"/>
      <c r="K508" s="1"/>
    </row>
    <row r="509" spans="1:11" ht="15.75" customHeight="1">
      <c r="A509" s="1"/>
      <c r="C509" s="1"/>
      <c r="E509" s="1"/>
      <c r="G509" s="27"/>
      <c r="I509" s="1"/>
      <c r="K509" s="1"/>
    </row>
    <row r="510" spans="1:11" ht="15.75" customHeight="1">
      <c r="A510" s="1"/>
      <c r="C510" s="1"/>
      <c r="E510" s="1"/>
      <c r="G510" s="27"/>
      <c r="I510" s="1"/>
      <c r="K510" s="1"/>
    </row>
    <row r="511" spans="1:11" ht="15.75" customHeight="1">
      <c r="A511" s="1"/>
      <c r="C511" s="1"/>
      <c r="E511" s="1"/>
      <c r="G511" s="27"/>
      <c r="I511" s="1"/>
      <c r="K511" s="1"/>
    </row>
    <row r="512" spans="1:11" ht="15.75" customHeight="1">
      <c r="A512" s="1"/>
      <c r="C512" s="1"/>
      <c r="E512" s="1"/>
      <c r="G512" s="27"/>
      <c r="I512" s="1"/>
      <c r="K512" s="1"/>
    </row>
    <row r="513" spans="1:11" ht="15.75" customHeight="1">
      <c r="A513" s="1"/>
      <c r="C513" s="1"/>
      <c r="E513" s="1"/>
      <c r="G513" s="27"/>
      <c r="I513" s="1"/>
      <c r="K513" s="1"/>
    </row>
    <row r="514" spans="1:11" ht="15.75" customHeight="1">
      <c r="A514" s="1"/>
      <c r="C514" s="1"/>
      <c r="E514" s="1"/>
      <c r="G514" s="27"/>
      <c r="I514" s="1"/>
      <c r="K514" s="1"/>
    </row>
    <row r="515" spans="1:11" ht="15.75" customHeight="1">
      <c r="A515" s="1"/>
      <c r="C515" s="1"/>
      <c r="E515" s="1"/>
      <c r="G515" s="27"/>
      <c r="I515" s="1"/>
      <c r="K515" s="1"/>
    </row>
    <row r="516" spans="1:11" ht="15.75" customHeight="1">
      <c r="A516" s="1"/>
      <c r="C516" s="1"/>
      <c r="E516" s="1"/>
      <c r="G516" s="27"/>
      <c r="I516" s="1"/>
      <c r="K516" s="1"/>
    </row>
    <row r="517" spans="1:11" ht="15.75" customHeight="1">
      <c r="A517" s="1"/>
      <c r="C517" s="1"/>
      <c r="E517" s="1"/>
      <c r="G517" s="27"/>
      <c r="I517" s="1"/>
      <c r="K517" s="1"/>
    </row>
    <row r="518" spans="1:11" ht="15.75" customHeight="1">
      <c r="A518" s="1"/>
      <c r="C518" s="1"/>
      <c r="E518" s="1"/>
      <c r="G518" s="27"/>
      <c r="I518" s="1"/>
      <c r="K518" s="1"/>
    </row>
    <row r="519" spans="1:11" ht="15.75" customHeight="1">
      <c r="A519" s="1"/>
      <c r="C519" s="1"/>
      <c r="E519" s="1"/>
      <c r="G519" s="27"/>
      <c r="I519" s="1"/>
      <c r="K519" s="1"/>
    </row>
    <row r="520" spans="1:11" ht="15.75" customHeight="1">
      <c r="A520" s="1"/>
      <c r="C520" s="1"/>
      <c r="E520" s="1"/>
      <c r="G520" s="27"/>
      <c r="I520" s="1"/>
      <c r="K520" s="1"/>
    </row>
    <row r="521" spans="1:11" ht="15.75" customHeight="1">
      <c r="A521" s="1"/>
      <c r="C521" s="1"/>
      <c r="E521" s="1"/>
      <c r="G521" s="27"/>
      <c r="I521" s="1"/>
      <c r="K521" s="1"/>
    </row>
    <row r="522" spans="1:11" ht="15.75" customHeight="1">
      <c r="A522" s="1"/>
      <c r="C522" s="1"/>
      <c r="E522" s="1"/>
      <c r="G522" s="27"/>
      <c r="I522" s="1"/>
      <c r="K522" s="1"/>
    </row>
    <row r="523" spans="1:11" ht="15.75" customHeight="1">
      <c r="A523" s="1"/>
      <c r="C523" s="1"/>
      <c r="E523" s="1"/>
      <c r="G523" s="27"/>
      <c r="I523" s="1"/>
      <c r="K523" s="1"/>
    </row>
    <row r="524" spans="1:11" ht="15.75" customHeight="1">
      <c r="A524" s="1"/>
      <c r="C524" s="1"/>
      <c r="E524" s="1"/>
      <c r="G524" s="27"/>
      <c r="I524" s="1"/>
      <c r="K524" s="1"/>
    </row>
    <row r="525" spans="1:11" ht="15.75" customHeight="1">
      <c r="A525" s="1"/>
      <c r="C525" s="1"/>
      <c r="E525" s="1"/>
      <c r="G525" s="27"/>
      <c r="I525" s="1"/>
      <c r="K525" s="1"/>
    </row>
    <row r="526" spans="1:11" ht="15.75" customHeight="1">
      <c r="A526" s="1"/>
      <c r="C526" s="1"/>
      <c r="E526" s="1"/>
      <c r="G526" s="27"/>
      <c r="I526" s="1"/>
      <c r="K526" s="1"/>
    </row>
    <row r="527" spans="1:11" ht="15.75" customHeight="1">
      <c r="A527" s="1"/>
      <c r="C527" s="1"/>
      <c r="E527" s="1"/>
      <c r="G527" s="27"/>
      <c r="I527" s="1"/>
      <c r="K527" s="1"/>
    </row>
    <row r="528" spans="1:11" ht="15.75" customHeight="1">
      <c r="A528" s="1"/>
      <c r="C528" s="1"/>
      <c r="E528" s="1"/>
      <c r="G528" s="27"/>
      <c r="I528" s="1"/>
      <c r="K528" s="1"/>
    </row>
    <row r="529" spans="1:11" ht="15.75" customHeight="1">
      <c r="A529" s="1"/>
      <c r="C529" s="1"/>
      <c r="E529" s="1"/>
      <c r="G529" s="27"/>
      <c r="I529" s="1"/>
      <c r="K529" s="1"/>
    </row>
    <row r="530" spans="1:11" ht="15.75" customHeight="1">
      <c r="A530" s="1"/>
      <c r="C530" s="1"/>
      <c r="E530" s="1"/>
      <c r="G530" s="27"/>
      <c r="I530" s="1"/>
      <c r="K530" s="1"/>
    </row>
    <row r="531" spans="1:11" ht="15.75" customHeight="1">
      <c r="A531" s="1"/>
      <c r="C531" s="1"/>
      <c r="E531" s="1"/>
      <c r="G531" s="27"/>
      <c r="I531" s="1"/>
      <c r="K531" s="1"/>
    </row>
    <row r="532" spans="1:11" ht="15.75" customHeight="1">
      <c r="A532" s="1"/>
      <c r="C532" s="1"/>
      <c r="E532" s="1"/>
      <c r="G532" s="27"/>
      <c r="I532" s="1"/>
      <c r="K532" s="1"/>
    </row>
    <row r="533" spans="1:11" ht="15.75" customHeight="1">
      <c r="A533" s="1"/>
      <c r="C533" s="1"/>
      <c r="E533" s="1"/>
      <c r="G533" s="27"/>
      <c r="I533" s="1"/>
      <c r="K533" s="1"/>
    </row>
    <row r="534" spans="1:11" ht="15.75" customHeight="1">
      <c r="A534" s="1"/>
      <c r="C534" s="1"/>
      <c r="E534" s="1"/>
      <c r="G534" s="27"/>
      <c r="I534" s="1"/>
      <c r="K534" s="1"/>
    </row>
    <row r="535" spans="1:11" ht="15.75" customHeight="1">
      <c r="A535" s="1"/>
      <c r="C535" s="1"/>
      <c r="E535" s="1"/>
      <c r="G535" s="27"/>
      <c r="I535" s="1"/>
      <c r="K535" s="1"/>
    </row>
    <row r="536" spans="1:11" ht="15.75" customHeight="1">
      <c r="A536" s="1"/>
      <c r="C536" s="1"/>
      <c r="E536" s="1"/>
      <c r="G536" s="27"/>
      <c r="I536" s="1"/>
      <c r="K536" s="1"/>
    </row>
    <row r="537" spans="1:11" ht="15.75" customHeight="1">
      <c r="A537" s="1"/>
      <c r="C537" s="1"/>
      <c r="E537" s="1"/>
      <c r="G537" s="27"/>
      <c r="I537" s="1"/>
      <c r="K537" s="1"/>
    </row>
    <row r="538" spans="1:11" ht="15.75" customHeight="1">
      <c r="A538" s="1"/>
      <c r="C538" s="1"/>
      <c r="E538" s="1"/>
      <c r="G538" s="27"/>
      <c r="I538" s="1"/>
      <c r="K538" s="1"/>
    </row>
    <row r="539" spans="1:11" ht="15.75" customHeight="1">
      <c r="A539" s="1"/>
      <c r="C539" s="1"/>
      <c r="E539" s="1"/>
      <c r="G539" s="27"/>
      <c r="I539" s="1"/>
      <c r="K539" s="1"/>
    </row>
    <row r="540" spans="1:11" ht="15.75" customHeight="1">
      <c r="A540" s="1"/>
      <c r="C540" s="1"/>
      <c r="E540" s="1"/>
      <c r="G540" s="27"/>
      <c r="I540" s="1"/>
      <c r="K540" s="1"/>
    </row>
    <row r="541" spans="1:11" ht="15.75" customHeight="1">
      <c r="A541" s="1"/>
      <c r="C541" s="1"/>
      <c r="E541" s="1"/>
      <c r="G541" s="27"/>
      <c r="I541" s="1"/>
      <c r="K541" s="1"/>
    </row>
    <row r="542" spans="1:11" ht="15.75" customHeight="1">
      <c r="A542" s="1"/>
      <c r="C542" s="1"/>
      <c r="E542" s="1"/>
      <c r="G542" s="27"/>
      <c r="I542" s="1"/>
      <c r="K542" s="1"/>
    </row>
    <row r="543" spans="1:11" ht="15.75" customHeight="1">
      <c r="A543" s="1"/>
      <c r="C543" s="1"/>
      <c r="E543" s="1"/>
      <c r="G543" s="27"/>
      <c r="I543" s="1"/>
      <c r="K543" s="1"/>
    </row>
    <row r="544" spans="1:11" ht="15.75" customHeight="1">
      <c r="A544" s="1"/>
      <c r="C544" s="1"/>
      <c r="E544" s="1"/>
      <c r="G544" s="27"/>
      <c r="I544" s="1"/>
      <c r="K544" s="1"/>
    </row>
    <row r="545" spans="1:11" ht="15.75" customHeight="1">
      <c r="A545" s="1"/>
      <c r="C545" s="1"/>
      <c r="E545" s="1"/>
      <c r="G545" s="27"/>
      <c r="I545" s="1"/>
      <c r="K545" s="1"/>
    </row>
    <row r="546" spans="1:11" ht="15.75" customHeight="1">
      <c r="A546" s="1"/>
      <c r="C546" s="1"/>
      <c r="E546" s="1"/>
      <c r="G546" s="27"/>
      <c r="I546" s="1"/>
      <c r="K546" s="1"/>
    </row>
    <row r="547" spans="1:11" ht="15.75" customHeight="1">
      <c r="A547" s="1"/>
      <c r="C547" s="1"/>
      <c r="E547" s="1"/>
      <c r="G547" s="27"/>
      <c r="I547" s="1"/>
      <c r="K547" s="1"/>
    </row>
    <row r="548" spans="1:11" ht="15.75" customHeight="1">
      <c r="A548" s="1"/>
      <c r="C548" s="1"/>
      <c r="E548" s="1"/>
      <c r="G548" s="27"/>
      <c r="I548" s="1"/>
      <c r="K548" s="1"/>
    </row>
    <row r="549" spans="1:11" ht="15.75" customHeight="1">
      <c r="A549" s="1"/>
      <c r="C549" s="1"/>
      <c r="E549" s="1"/>
      <c r="G549" s="27"/>
      <c r="I549" s="1"/>
      <c r="K549" s="1"/>
    </row>
    <row r="550" spans="1:11" ht="15.75" customHeight="1">
      <c r="A550" s="1"/>
      <c r="C550" s="1"/>
      <c r="E550" s="1"/>
      <c r="G550" s="27"/>
      <c r="I550" s="1"/>
      <c r="K550" s="1"/>
    </row>
    <row r="551" spans="1:11" ht="15.75" customHeight="1">
      <c r="A551" s="1"/>
      <c r="C551" s="1"/>
      <c r="E551" s="1"/>
      <c r="G551" s="27"/>
      <c r="I551" s="1"/>
      <c r="K551" s="1"/>
    </row>
    <row r="552" spans="1:11" ht="15.75" customHeight="1">
      <c r="A552" s="1"/>
      <c r="C552" s="1"/>
      <c r="E552" s="1"/>
      <c r="G552" s="27"/>
      <c r="I552" s="1"/>
      <c r="K552" s="1"/>
    </row>
    <row r="553" spans="1:11" ht="15.75" customHeight="1">
      <c r="A553" s="1"/>
      <c r="C553" s="1"/>
      <c r="E553" s="1"/>
      <c r="G553" s="27"/>
      <c r="I553" s="1"/>
      <c r="K553" s="1"/>
    </row>
    <row r="554" spans="1:11" ht="15.75" customHeight="1">
      <c r="A554" s="1"/>
      <c r="C554" s="1"/>
      <c r="E554" s="1"/>
      <c r="G554" s="27"/>
      <c r="I554" s="1"/>
      <c r="K554" s="1"/>
    </row>
    <row r="555" spans="1:11" ht="15.75" customHeight="1">
      <c r="A555" s="1"/>
      <c r="C555" s="1"/>
      <c r="E555" s="1"/>
      <c r="G555" s="27"/>
      <c r="I555" s="1"/>
      <c r="K555" s="1"/>
    </row>
    <row r="556" spans="1:11" ht="15.75" customHeight="1">
      <c r="A556" s="1"/>
      <c r="C556" s="1"/>
      <c r="E556" s="1"/>
      <c r="G556" s="27"/>
      <c r="I556" s="1"/>
      <c r="K556" s="1"/>
    </row>
    <row r="557" spans="1:11" ht="15.75" customHeight="1">
      <c r="A557" s="1"/>
      <c r="C557" s="1"/>
      <c r="E557" s="1"/>
      <c r="G557" s="27"/>
      <c r="I557" s="1"/>
      <c r="K557" s="1"/>
    </row>
    <row r="558" spans="1:11" ht="15.75" customHeight="1">
      <c r="A558" s="1"/>
      <c r="C558" s="1"/>
      <c r="E558" s="1"/>
      <c r="G558" s="27"/>
      <c r="I558" s="1"/>
      <c r="K558" s="1"/>
    </row>
    <row r="559" spans="1:11" ht="15.75" customHeight="1">
      <c r="A559" s="1"/>
      <c r="C559" s="1"/>
      <c r="E559" s="1"/>
      <c r="G559" s="27"/>
      <c r="I559" s="1"/>
      <c r="K559" s="1"/>
    </row>
    <row r="560" spans="1:11" ht="15.75" customHeight="1">
      <c r="A560" s="1"/>
      <c r="C560" s="1"/>
      <c r="E560" s="1"/>
      <c r="G560" s="27"/>
      <c r="I560" s="1"/>
      <c r="K560" s="1"/>
    </row>
    <row r="561" spans="1:11" ht="15.75" customHeight="1">
      <c r="A561" s="1"/>
      <c r="C561" s="1"/>
      <c r="E561" s="1"/>
      <c r="G561" s="27"/>
      <c r="I561" s="1"/>
      <c r="K561" s="1"/>
    </row>
    <row r="562" spans="1:11" ht="15.75" customHeight="1">
      <c r="A562" s="1"/>
      <c r="C562" s="1"/>
      <c r="E562" s="1"/>
      <c r="G562" s="27"/>
      <c r="I562" s="1"/>
      <c r="K562" s="1"/>
    </row>
    <row r="563" spans="1:11" ht="15.75" customHeight="1">
      <c r="A563" s="1"/>
      <c r="C563" s="1"/>
      <c r="E563" s="1"/>
      <c r="G563" s="27"/>
      <c r="I563" s="1"/>
      <c r="K563" s="1"/>
    </row>
    <row r="564" spans="1:11" ht="15.75" customHeight="1">
      <c r="A564" s="1"/>
      <c r="C564" s="1"/>
      <c r="E564" s="1"/>
      <c r="G564" s="27"/>
      <c r="I564" s="1"/>
      <c r="K564" s="1"/>
    </row>
    <row r="565" spans="1:11" ht="15.75" customHeight="1">
      <c r="A565" s="1"/>
      <c r="C565" s="1"/>
      <c r="E565" s="1"/>
      <c r="G565" s="27"/>
      <c r="I565" s="1"/>
      <c r="K565" s="1"/>
    </row>
    <row r="566" spans="1:11" ht="15.75" customHeight="1">
      <c r="A566" s="1"/>
      <c r="C566" s="1"/>
      <c r="E566" s="1"/>
      <c r="G566" s="27"/>
      <c r="I566" s="1"/>
      <c r="K566" s="1"/>
    </row>
    <row r="567" spans="1:11" ht="15.75" customHeight="1">
      <c r="A567" s="1"/>
      <c r="C567" s="1"/>
      <c r="E567" s="1"/>
      <c r="G567" s="27"/>
      <c r="I567" s="1"/>
      <c r="K567" s="1"/>
    </row>
    <row r="568" spans="1:11" ht="15.75" customHeight="1">
      <c r="A568" s="1"/>
      <c r="C568" s="1"/>
      <c r="E568" s="1"/>
      <c r="G568" s="27"/>
      <c r="I568" s="1"/>
      <c r="K568" s="1"/>
    </row>
    <row r="569" spans="1:11" ht="15.75" customHeight="1">
      <c r="A569" s="1"/>
      <c r="C569" s="1"/>
      <c r="E569" s="1"/>
      <c r="G569" s="27"/>
      <c r="I569" s="1"/>
      <c r="K569" s="1"/>
    </row>
    <row r="570" spans="1:11" ht="15.75" customHeight="1">
      <c r="A570" s="1"/>
      <c r="C570" s="1"/>
      <c r="E570" s="1"/>
      <c r="G570" s="27"/>
      <c r="I570" s="1"/>
      <c r="K570" s="1"/>
    </row>
    <row r="571" spans="1:11" ht="15.75" customHeight="1">
      <c r="A571" s="1"/>
      <c r="C571" s="1"/>
      <c r="E571" s="1"/>
      <c r="G571" s="27"/>
      <c r="I571" s="1"/>
      <c r="K571" s="1"/>
    </row>
    <row r="572" spans="1:11" ht="15.75" customHeight="1">
      <c r="A572" s="1"/>
      <c r="C572" s="1"/>
      <c r="E572" s="1"/>
      <c r="G572" s="27"/>
      <c r="I572" s="1"/>
      <c r="K572" s="1"/>
    </row>
    <row r="573" spans="1:11" ht="15.75" customHeight="1">
      <c r="A573" s="1"/>
      <c r="C573" s="1"/>
      <c r="E573" s="1"/>
      <c r="G573" s="27"/>
      <c r="I573" s="1"/>
      <c r="K573" s="1"/>
    </row>
    <row r="574" spans="1:11" ht="15.75" customHeight="1">
      <c r="A574" s="1"/>
      <c r="C574" s="1"/>
      <c r="E574" s="1"/>
      <c r="G574" s="27"/>
      <c r="I574" s="1"/>
      <c r="K574" s="1"/>
    </row>
    <row r="575" spans="1:11" ht="15.75" customHeight="1">
      <c r="A575" s="1"/>
      <c r="C575" s="1"/>
      <c r="E575" s="1"/>
      <c r="G575" s="27"/>
      <c r="I575" s="1"/>
      <c r="K575" s="1"/>
    </row>
    <row r="576" spans="1:11" ht="15.75" customHeight="1">
      <c r="A576" s="1"/>
      <c r="C576" s="1"/>
      <c r="E576" s="1"/>
      <c r="G576" s="27"/>
      <c r="I576" s="1"/>
      <c r="K576" s="1"/>
    </row>
    <row r="577" spans="1:11" ht="15.75" customHeight="1">
      <c r="A577" s="1"/>
      <c r="C577" s="1"/>
      <c r="E577" s="1"/>
      <c r="G577" s="27"/>
      <c r="I577" s="1"/>
      <c r="K577" s="1"/>
    </row>
    <row r="578" spans="1:11" ht="15.75" customHeight="1">
      <c r="A578" s="1"/>
      <c r="C578" s="1"/>
      <c r="E578" s="1"/>
      <c r="G578" s="27"/>
      <c r="I578" s="1"/>
      <c r="K578" s="1"/>
    </row>
    <row r="579" spans="1:11" ht="15.75" customHeight="1">
      <c r="A579" s="1"/>
      <c r="C579" s="1"/>
      <c r="E579" s="1"/>
      <c r="G579" s="27"/>
      <c r="I579" s="1"/>
      <c r="K579" s="1"/>
    </row>
    <row r="580" spans="1:11" ht="15.75" customHeight="1">
      <c r="A580" s="1"/>
      <c r="C580" s="1"/>
      <c r="E580" s="1"/>
      <c r="G580" s="27"/>
      <c r="I580" s="1"/>
      <c r="K580" s="1"/>
    </row>
    <row r="581" spans="1:11" ht="15.75" customHeight="1">
      <c r="A581" s="1"/>
      <c r="C581" s="1"/>
      <c r="E581" s="1"/>
      <c r="G581" s="27"/>
      <c r="I581" s="1"/>
      <c r="K581" s="1"/>
    </row>
    <row r="582" spans="1:11" ht="15.75" customHeight="1">
      <c r="A582" s="1"/>
      <c r="C582" s="1"/>
      <c r="E582" s="1"/>
      <c r="G582" s="27"/>
      <c r="I582" s="1"/>
      <c r="K582" s="1"/>
    </row>
    <row r="583" spans="1:11" ht="15.75" customHeight="1">
      <c r="A583" s="1"/>
      <c r="C583" s="1"/>
      <c r="E583" s="1"/>
      <c r="G583" s="27"/>
      <c r="I583" s="1"/>
      <c r="K583" s="1"/>
    </row>
    <row r="584" spans="1:11" ht="15.75" customHeight="1">
      <c r="A584" s="1"/>
      <c r="C584" s="1"/>
      <c r="E584" s="1"/>
      <c r="G584" s="27"/>
      <c r="I584" s="1"/>
      <c r="K584" s="1"/>
    </row>
    <row r="585" spans="1:11" ht="15.75" customHeight="1">
      <c r="A585" s="1"/>
      <c r="C585" s="1"/>
      <c r="E585" s="1"/>
      <c r="G585" s="27"/>
      <c r="I585" s="1"/>
      <c r="K585" s="1"/>
    </row>
    <row r="586" spans="1:11" ht="15.75" customHeight="1">
      <c r="A586" s="1"/>
      <c r="C586" s="1"/>
      <c r="E586" s="1"/>
      <c r="G586" s="27"/>
      <c r="I586" s="1"/>
      <c r="K586" s="1"/>
    </row>
    <row r="587" spans="1:11" ht="15.75" customHeight="1">
      <c r="A587" s="1"/>
      <c r="C587" s="1"/>
      <c r="E587" s="1"/>
      <c r="G587" s="27"/>
      <c r="I587" s="1"/>
      <c r="K587" s="1"/>
    </row>
    <row r="588" spans="1:11" ht="15.75" customHeight="1">
      <c r="A588" s="1"/>
      <c r="C588" s="1"/>
      <c r="E588" s="1"/>
      <c r="G588" s="27"/>
      <c r="I588" s="1"/>
      <c r="K588" s="1"/>
    </row>
    <row r="589" spans="1:11" ht="15.75" customHeight="1">
      <c r="A589" s="1"/>
      <c r="C589" s="1"/>
      <c r="E589" s="1"/>
      <c r="G589" s="27"/>
      <c r="I589" s="1"/>
      <c r="K589" s="1"/>
    </row>
    <row r="590" spans="1:11" ht="15.75" customHeight="1">
      <c r="A590" s="1"/>
      <c r="C590" s="1"/>
      <c r="E590" s="1"/>
      <c r="G590" s="27"/>
      <c r="I590" s="1"/>
      <c r="K590" s="1"/>
    </row>
    <row r="591" spans="1:11" ht="15.75" customHeight="1">
      <c r="A591" s="1"/>
      <c r="C591" s="1"/>
      <c r="E591" s="1"/>
      <c r="G591" s="27"/>
      <c r="I591" s="1"/>
      <c r="K591" s="1"/>
    </row>
    <row r="592" spans="1:11" ht="15.75" customHeight="1">
      <c r="A592" s="1"/>
      <c r="C592" s="1"/>
      <c r="E592" s="1"/>
      <c r="G592" s="27"/>
      <c r="I592" s="1"/>
      <c r="K592" s="1"/>
    </row>
    <row r="593" spans="1:11" ht="15.75" customHeight="1">
      <c r="A593" s="1"/>
      <c r="C593" s="1"/>
      <c r="E593" s="1"/>
      <c r="G593" s="27"/>
      <c r="I593" s="1"/>
      <c r="K593" s="1"/>
    </row>
    <row r="594" spans="1:11" ht="15.75" customHeight="1">
      <c r="A594" s="1"/>
      <c r="C594" s="1"/>
      <c r="E594" s="1"/>
      <c r="G594" s="27"/>
      <c r="I594" s="1"/>
      <c r="K594" s="1"/>
    </row>
    <row r="595" spans="1:11" ht="15.75" customHeight="1">
      <c r="A595" s="1"/>
      <c r="C595" s="1"/>
      <c r="E595" s="1"/>
      <c r="G595" s="27"/>
      <c r="I595" s="1"/>
      <c r="K595" s="1"/>
    </row>
    <row r="596" spans="1:11" ht="15.75" customHeight="1">
      <c r="A596" s="1"/>
      <c r="C596" s="1"/>
      <c r="E596" s="1"/>
      <c r="G596" s="27"/>
      <c r="I596" s="1"/>
      <c r="K596" s="1"/>
    </row>
    <row r="597" spans="1:11" ht="15.75" customHeight="1">
      <c r="A597" s="1"/>
      <c r="C597" s="1"/>
      <c r="E597" s="1"/>
      <c r="G597" s="27"/>
      <c r="I597" s="1"/>
      <c r="K597" s="1"/>
    </row>
    <row r="598" spans="1:11" ht="15.75" customHeight="1">
      <c r="A598" s="1"/>
      <c r="C598" s="1"/>
      <c r="E598" s="1"/>
      <c r="G598" s="27"/>
      <c r="I598" s="1"/>
      <c r="K598" s="1"/>
    </row>
    <row r="599" spans="1:11" ht="15.75" customHeight="1">
      <c r="A599" s="1"/>
      <c r="C599" s="1"/>
      <c r="E599" s="1"/>
      <c r="G599" s="27"/>
      <c r="I599" s="1"/>
      <c r="K599" s="1"/>
    </row>
    <row r="600" spans="1:11" ht="15.75" customHeight="1">
      <c r="A600" s="1"/>
      <c r="C600" s="1"/>
      <c r="E600" s="1"/>
      <c r="G600" s="27"/>
      <c r="I600" s="1"/>
      <c r="K600" s="1"/>
    </row>
    <row r="601" spans="1:11" ht="15.75" customHeight="1">
      <c r="A601" s="1"/>
      <c r="C601" s="1"/>
      <c r="E601" s="1"/>
      <c r="G601" s="27"/>
      <c r="I601" s="1"/>
      <c r="K601" s="1"/>
    </row>
    <row r="602" spans="1:11" ht="15.75" customHeight="1">
      <c r="A602" s="1"/>
      <c r="C602" s="1"/>
      <c r="E602" s="1"/>
      <c r="G602" s="27"/>
      <c r="I602" s="1"/>
      <c r="K602" s="1"/>
    </row>
    <row r="603" spans="1:11" ht="15.75" customHeight="1">
      <c r="A603" s="1"/>
      <c r="C603" s="1"/>
      <c r="E603" s="1"/>
      <c r="G603" s="27"/>
      <c r="I603" s="1"/>
      <c r="K603" s="1"/>
    </row>
    <row r="604" spans="1:11" ht="15.75" customHeight="1">
      <c r="A604" s="1"/>
      <c r="C604" s="1"/>
      <c r="E604" s="1"/>
      <c r="G604" s="27"/>
      <c r="I604" s="1"/>
      <c r="K604" s="1"/>
    </row>
    <row r="605" spans="1:11" ht="15.75" customHeight="1">
      <c r="A605" s="1"/>
      <c r="C605" s="1"/>
      <c r="E605" s="1"/>
      <c r="G605" s="27"/>
      <c r="I605" s="1"/>
      <c r="K605" s="1"/>
    </row>
    <row r="606" spans="1:11" ht="15.75" customHeight="1">
      <c r="A606" s="1"/>
      <c r="C606" s="1"/>
      <c r="E606" s="1"/>
      <c r="G606" s="27"/>
      <c r="I606" s="1"/>
      <c r="K606" s="1"/>
    </row>
    <row r="607" spans="1:11" ht="15.75" customHeight="1">
      <c r="A607" s="1"/>
      <c r="C607" s="1"/>
      <c r="E607" s="1"/>
      <c r="G607" s="27"/>
      <c r="I607" s="1"/>
      <c r="K607" s="1"/>
    </row>
    <row r="608" spans="1:11" ht="15.75" customHeight="1">
      <c r="A608" s="1"/>
      <c r="C608" s="1"/>
      <c r="E608" s="1"/>
      <c r="G608" s="27"/>
      <c r="I608" s="1"/>
      <c r="K608" s="1"/>
    </row>
    <row r="609" spans="1:11" ht="15.75" customHeight="1">
      <c r="A609" s="1"/>
      <c r="C609" s="1"/>
      <c r="E609" s="1"/>
      <c r="G609" s="27"/>
      <c r="I609" s="1"/>
      <c r="K609" s="1"/>
    </row>
    <row r="610" spans="1:11" ht="15.75" customHeight="1">
      <c r="A610" s="1"/>
      <c r="C610" s="1"/>
      <c r="E610" s="1"/>
      <c r="G610" s="27"/>
      <c r="I610" s="1"/>
      <c r="K610" s="1"/>
    </row>
    <row r="611" spans="1:11" ht="15.75" customHeight="1">
      <c r="A611" s="1"/>
      <c r="C611" s="1"/>
      <c r="E611" s="1"/>
      <c r="G611" s="27"/>
      <c r="I611" s="1"/>
      <c r="K611" s="1"/>
    </row>
    <row r="612" spans="1:11" ht="15.75" customHeight="1">
      <c r="A612" s="1"/>
      <c r="C612" s="1"/>
      <c r="E612" s="1"/>
      <c r="G612" s="27"/>
      <c r="I612" s="1"/>
      <c r="K612" s="1"/>
    </row>
    <row r="613" spans="1:11" ht="15.75" customHeight="1">
      <c r="A613" s="1"/>
      <c r="C613" s="1"/>
      <c r="E613" s="1"/>
      <c r="G613" s="27"/>
      <c r="I613" s="1"/>
      <c r="K613" s="1"/>
    </row>
    <row r="614" spans="1:11" ht="15.75" customHeight="1">
      <c r="A614" s="1"/>
      <c r="C614" s="1"/>
      <c r="E614" s="1"/>
      <c r="G614" s="27"/>
      <c r="I614" s="1"/>
      <c r="K614" s="1"/>
    </row>
    <row r="615" spans="1:11" ht="15.75" customHeight="1">
      <c r="A615" s="1"/>
      <c r="C615" s="1"/>
      <c r="E615" s="1"/>
      <c r="G615" s="27"/>
      <c r="I615" s="1"/>
      <c r="K615" s="1"/>
    </row>
    <row r="616" spans="1:11" ht="15.75" customHeight="1">
      <c r="A616" s="1"/>
      <c r="C616" s="1"/>
      <c r="E616" s="1"/>
      <c r="G616" s="27"/>
      <c r="I616" s="1"/>
      <c r="K616" s="1"/>
    </row>
    <row r="617" spans="1:11" ht="15.75" customHeight="1">
      <c r="A617" s="1"/>
      <c r="C617" s="1"/>
      <c r="E617" s="1"/>
      <c r="G617" s="27"/>
      <c r="I617" s="1"/>
      <c r="K617" s="1"/>
    </row>
    <row r="618" spans="1:11" ht="15.75" customHeight="1">
      <c r="A618" s="1"/>
      <c r="C618" s="1"/>
      <c r="E618" s="1"/>
      <c r="G618" s="27"/>
      <c r="I618" s="1"/>
      <c r="K618" s="1"/>
    </row>
    <row r="619" spans="1:11" ht="15.75" customHeight="1">
      <c r="A619" s="1"/>
      <c r="C619" s="1"/>
      <c r="E619" s="1"/>
      <c r="G619" s="27"/>
      <c r="I619" s="1"/>
      <c r="K619" s="1"/>
    </row>
    <row r="620" spans="1:11" ht="15.75" customHeight="1">
      <c r="A620" s="1"/>
      <c r="C620" s="1"/>
      <c r="E620" s="1"/>
      <c r="G620" s="27"/>
      <c r="I620" s="1"/>
      <c r="K620" s="1"/>
    </row>
    <row r="621" spans="1:11" ht="15.75" customHeight="1">
      <c r="A621" s="1"/>
      <c r="C621" s="1"/>
      <c r="E621" s="1"/>
      <c r="G621" s="27"/>
      <c r="I621" s="1"/>
      <c r="K621" s="1"/>
    </row>
    <row r="622" spans="1:11" ht="15.75" customHeight="1">
      <c r="A622" s="1"/>
      <c r="C622" s="1"/>
      <c r="E622" s="1"/>
      <c r="G622" s="27"/>
      <c r="I622" s="1"/>
      <c r="K622" s="1"/>
    </row>
    <row r="623" spans="1:11" ht="15.75" customHeight="1">
      <c r="A623" s="1"/>
      <c r="C623" s="1"/>
      <c r="E623" s="1"/>
      <c r="G623" s="27"/>
      <c r="I623" s="1"/>
      <c r="K623" s="1"/>
    </row>
    <row r="624" spans="1:11" ht="15.75" customHeight="1">
      <c r="A624" s="1"/>
      <c r="C624" s="1"/>
      <c r="E624" s="1"/>
      <c r="G624" s="27"/>
      <c r="I624" s="1"/>
      <c r="K624" s="1"/>
    </row>
    <row r="625" spans="1:11" ht="15.75" customHeight="1">
      <c r="A625" s="1"/>
      <c r="C625" s="1"/>
      <c r="E625" s="1"/>
      <c r="G625" s="27"/>
      <c r="I625" s="1"/>
      <c r="K625" s="1"/>
    </row>
    <row r="626" spans="1:11" ht="15.75" customHeight="1">
      <c r="A626" s="1"/>
      <c r="C626" s="1"/>
      <c r="E626" s="1"/>
      <c r="G626" s="27"/>
      <c r="I626" s="1"/>
      <c r="K626" s="1"/>
    </row>
    <row r="627" spans="1:11" ht="15.75" customHeight="1">
      <c r="A627" s="1"/>
      <c r="C627" s="1"/>
      <c r="E627" s="1"/>
      <c r="G627" s="27"/>
      <c r="I627" s="1"/>
      <c r="K627" s="1"/>
    </row>
    <row r="628" spans="1:11" ht="15.75" customHeight="1">
      <c r="A628" s="1"/>
      <c r="C628" s="1"/>
      <c r="E628" s="1"/>
      <c r="G628" s="27"/>
      <c r="I628" s="1"/>
      <c r="K628" s="1"/>
    </row>
    <row r="629" spans="1:11" ht="15.75" customHeight="1">
      <c r="A629" s="1"/>
      <c r="C629" s="1"/>
      <c r="E629" s="1"/>
      <c r="G629" s="27"/>
      <c r="I629" s="1"/>
      <c r="K629" s="1"/>
    </row>
    <row r="630" spans="1:11" ht="15.75" customHeight="1">
      <c r="A630" s="1"/>
      <c r="C630" s="1"/>
      <c r="E630" s="1"/>
      <c r="G630" s="27"/>
      <c r="I630" s="1"/>
      <c r="K630" s="1"/>
    </row>
    <row r="631" spans="1:11" ht="15.75" customHeight="1">
      <c r="A631" s="1"/>
      <c r="C631" s="1"/>
      <c r="E631" s="1"/>
      <c r="G631" s="27"/>
      <c r="I631" s="1"/>
      <c r="K631" s="1"/>
    </row>
    <row r="632" spans="1:11" ht="15.75" customHeight="1">
      <c r="A632" s="1"/>
      <c r="C632" s="1"/>
      <c r="E632" s="1"/>
      <c r="G632" s="27"/>
      <c r="I632" s="1"/>
      <c r="K632" s="1"/>
    </row>
    <row r="633" spans="1:11" ht="15.75" customHeight="1">
      <c r="A633" s="1"/>
      <c r="C633" s="1"/>
      <c r="E633" s="1"/>
      <c r="G633" s="27"/>
      <c r="I633" s="1"/>
      <c r="K633" s="1"/>
    </row>
    <row r="634" spans="1:11" ht="15.75" customHeight="1">
      <c r="A634" s="1"/>
      <c r="C634" s="1"/>
      <c r="E634" s="1"/>
      <c r="G634" s="27"/>
      <c r="I634" s="1"/>
      <c r="K634" s="1"/>
    </row>
    <row r="635" spans="1:11" ht="15.75" customHeight="1">
      <c r="A635" s="1"/>
      <c r="C635" s="1"/>
      <c r="E635" s="1"/>
      <c r="G635" s="27"/>
      <c r="I635" s="1"/>
      <c r="K635" s="1"/>
    </row>
    <row r="636" spans="1:11" ht="15.75" customHeight="1">
      <c r="A636" s="1"/>
      <c r="C636" s="1"/>
      <c r="E636" s="1"/>
      <c r="G636" s="27"/>
      <c r="I636" s="1"/>
      <c r="K636" s="1"/>
    </row>
    <row r="637" spans="1:11" ht="15.75" customHeight="1">
      <c r="A637" s="1"/>
      <c r="C637" s="1"/>
      <c r="E637" s="1"/>
      <c r="G637" s="27"/>
      <c r="I637" s="1"/>
      <c r="K637" s="1"/>
    </row>
    <row r="638" spans="1:11" ht="15.75" customHeight="1">
      <c r="A638" s="1"/>
      <c r="C638" s="1"/>
      <c r="E638" s="1"/>
      <c r="G638" s="27"/>
      <c r="I638" s="1"/>
      <c r="K638" s="1"/>
    </row>
    <row r="639" spans="1:11" ht="15.75" customHeight="1">
      <c r="A639" s="1"/>
      <c r="C639" s="1"/>
      <c r="E639" s="1"/>
      <c r="G639" s="27"/>
      <c r="I639" s="1"/>
      <c r="K639" s="1"/>
    </row>
    <row r="640" spans="1:11" ht="15.75" customHeight="1">
      <c r="A640" s="1"/>
      <c r="C640" s="1"/>
      <c r="E640" s="1"/>
      <c r="G640" s="27"/>
      <c r="I640" s="1"/>
      <c r="K640" s="1"/>
    </row>
    <row r="641" spans="1:11" ht="15.75" customHeight="1">
      <c r="A641" s="1"/>
      <c r="C641" s="1"/>
      <c r="E641" s="1"/>
      <c r="G641" s="27"/>
      <c r="I641" s="1"/>
      <c r="K641" s="1"/>
    </row>
    <row r="642" spans="1:11" ht="15.75" customHeight="1">
      <c r="A642" s="1"/>
      <c r="C642" s="1"/>
      <c r="E642" s="1"/>
      <c r="G642" s="27"/>
      <c r="I642" s="1"/>
      <c r="K642" s="1"/>
    </row>
    <row r="643" spans="1:11" ht="15.75" customHeight="1">
      <c r="A643" s="1"/>
      <c r="C643" s="1"/>
      <c r="E643" s="1"/>
      <c r="G643" s="27"/>
      <c r="I643" s="1"/>
      <c r="K643" s="1"/>
    </row>
    <row r="644" spans="1:11" ht="15.75" customHeight="1">
      <c r="A644" s="1"/>
      <c r="C644" s="1"/>
      <c r="E644" s="1"/>
      <c r="G644" s="27"/>
      <c r="I644" s="1"/>
      <c r="K644" s="1"/>
    </row>
    <row r="645" spans="1:11" ht="15.75" customHeight="1">
      <c r="A645" s="1"/>
      <c r="C645" s="1"/>
      <c r="E645" s="1"/>
      <c r="G645" s="27"/>
      <c r="I645" s="1"/>
      <c r="K645" s="1"/>
    </row>
    <row r="646" spans="1:11" ht="15.75" customHeight="1">
      <c r="A646" s="1"/>
      <c r="C646" s="1"/>
      <c r="E646" s="1"/>
      <c r="G646" s="27"/>
      <c r="I646" s="1"/>
      <c r="K646" s="1"/>
    </row>
    <row r="647" spans="1:11" ht="15.75" customHeight="1">
      <c r="A647" s="1"/>
      <c r="C647" s="1"/>
      <c r="E647" s="1"/>
      <c r="G647" s="27"/>
      <c r="I647" s="1"/>
      <c r="K647" s="1"/>
    </row>
    <row r="648" spans="1:11" ht="15.75" customHeight="1">
      <c r="A648" s="1"/>
      <c r="C648" s="1"/>
      <c r="E648" s="1"/>
      <c r="G648" s="27"/>
      <c r="I648" s="1"/>
      <c r="K648" s="1"/>
    </row>
    <row r="649" spans="1:11" ht="15.75" customHeight="1">
      <c r="A649" s="1"/>
      <c r="C649" s="1"/>
      <c r="E649" s="1"/>
      <c r="G649" s="27"/>
      <c r="I649" s="1"/>
      <c r="K649" s="1"/>
    </row>
    <row r="650" spans="1:11" ht="15.75" customHeight="1">
      <c r="A650" s="1"/>
      <c r="C650" s="1"/>
      <c r="E650" s="1"/>
      <c r="G650" s="27"/>
      <c r="I650" s="1"/>
      <c r="K650" s="1"/>
    </row>
    <row r="651" spans="1:11" ht="15.75" customHeight="1">
      <c r="A651" s="1"/>
      <c r="C651" s="1"/>
      <c r="E651" s="1"/>
      <c r="G651" s="27"/>
      <c r="I651" s="1"/>
      <c r="K651" s="1"/>
    </row>
    <row r="652" spans="1:11" ht="15.75" customHeight="1">
      <c r="A652" s="1"/>
      <c r="C652" s="1"/>
      <c r="E652" s="1"/>
      <c r="G652" s="27"/>
      <c r="I652" s="1"/>
      <c r="K652" s="1"/>
    </row>
    <row r="653" spans="1:11" ht="15.75" customHeight="1">
      <c r="A653" s="1"/>
      <c r="C653" s="1"/>
      <c r="E653" s="1"/>
      <c r="G653" s="27"/>
      <c r="I653" s="1"/>
      <c r="K653" s="1"/>
    </row>
    <row r="654" spans="1:11" ht="15.75" customHeight="1">
      <c r="A654" s="1"/>
      <c r="C654" s="1"/>
      <c r="E654" s="1"/>
      <c r="G654" s="27"/>
      <c r="I654" s="1"/>
      <c r="K654" s="1"/>
    </row>
    <row r="655" spans="1:11" ht="15.75" customHeight="1">
      <c r="A655" s="1"/>
      <c r="C655" s="1"/>
      <c r="E655" s="1"/>
      <c r="G655" s="27"/>
      <c r="I655" s="1"/>
      <c r="K655" s="1"/>
    </row>
    <row r="656" spans="1:11" ht="15.75" customHeight="1">
      <c r="A656" s="1"/>
      <c r="C656" s="1"/>
      <c r="E656" s="1"/>
      <c r="G656" s="27"/>
      <c r="I656" s="1"/>
      <c r="K656" s="1"/>
    </row>
    <row r="657" spans="1:11" ht="15.75" customHeight="1">
      <c r="A657" s="1"/>
      <c r="C657" s="1"/>
      <c r="E657" s="1"/>
      <c r="G657" s="27"/>
      <c r="I657" s="1"/>
      <c r="K657" s="1"/>
    </row>
    <row r="658" spans="1:11" ht="15.75" customHeight="1">
      <c r="A658" s="1"/>
      <c r="C658" s="1"/>
      <c r="E658" s="1"/>
      <c r="G658" s="27"/>
      <c r="I658" s="1"/>
      <c r="K658" s="1"/>
    </row>
    <row r="659" spans="1:11" ht="15.75" customHeight="1">
      <c r="A659" s="1"/>
      <c r="C659" s="1"/>
      <c r="E659" s="1"/>
      <c r="G659" s="27"/>
      <c r="I659" s="1"/>
      <c r="K659" s="1"/>
    </row>
    <row r="660" spans="1:11" ht="15.75" customHeight="1">
      <c r="A660" s="1"/>
      <c r="C660" s="1"/>
      <c r="E660" s="1"/>
      <c r="G660" s="27"/>
      <c r="I660" s="1"/>
      <c r="K660" s="1"/>
    </row>
    <row r="661" spans="1:11" ht="15.75" customHeight="1">
      <c r="A661" s="1"/>
      <c r="C661" s="1"/>
      <c r="E661" s="1"/>
      <c r="G661" s="27"/>
      <c r="I661" s="1"/>
      <c r="K661" s="1"/>
    </row>
    <row r="662" spans="1:11" ht="15.75" customHeight="1">
      <c r="A662" s="1"/>
      <c r="C662" s="1"/>
      <c r="E662" s="1"/>
      <c r="G662" s="27"/>
      <c r="I662" s="1"/>
      <c r="K662" s="1"/>
    </row>
    <row r="663" spans="1:11" ht="15.75" customHeight="1">
      <c r="A663" s="1"/>
      <c r="C663" s="1"/>
      <c r="E663" s="1"/>
      <c r="G663" s="27"/>
      <c r="I663" s="1"/>
      <c r="K663" s="1"/>
    </row>
    <row r="664" spans="1:11" ht="15.75" customHeight="1">
      <c r="A664" s="1"/>
      <c r="C664" s="1"/>
      <c r="E664" s="1"/>
      <c r="G664" s="27"/>
      <c r="I664" s="1"/>
      <c r="K664" s="1"/>
    </row>
    <row r="665" spans="1:11" ht="15.75" customHeight="1">
      <c r="A665" s="1"/>
      <c r="C665" s="1"/>
      <c r="E665" s="1"/>
      <c r="G665" s="27"/>
      <c r="I665" s="1"/>
      <c r="K665" s="1"/>
    </row>
    <row r="666" spans="1:11" ht="15.75" customHeight="1">
      <c r="A666" s="1"/>
      <c r="C666" s="1"/>
      <c r="E666" s="1"/>
      <c r="G666" s="27"/>
      <c r="I666" s="1"/>
      <c r="K666" s="1"/>
    </row>
    <row r="667" spans="1:11" ht="15.75" customHeight="1">
      <c r="A667" s="1"/>
      <c r="C667" s="1"/>
      <c r="E667" s="1"/>
      <c r="G667" s="27"/>
      <c r="I667" s="1"/>
      <c r="K667" s="1"/>
    </row>
    <row r="668" spans="1:11" ht="15.75" customHeight="1">
      <c r="A668" s="1"/>
      <c r="C668" s="1"/>
      <c r="E668" s="1"/>
      <c r="G668" s="27"/>
      <c r="I668" s="1"/>
      <c r="K668" s="1"/>
    </row>
    <row r="669" spans="1:11" ht="15.75" customHeight="1">
      <c r="A669" s="1"/>
      <c r="C669" s="1"/>
      <c r="E669" s="1"/>
      <c r="G669" s="27"/>
      <c r="I669" s="1"/>
      <c r="K669" s="1"/>
    </row>
    <row r="670" spans="1:11" ht="15.75" customHeight="1">
      <c r="A670" s="1"/>
      <c r="C670" s="1"/>
      <c r="E670" s="1"/>
      <c r="G670" s="27"/>
      <c r="I670" s="1"/>
      <c r="K670" s="1"/>
    </row>
    <row r="671" spans="1:11" ht="15.75" customHeight="1">
      <c r="A671" s="1"/>
      <c r="C671" s="1"/>
      <c r="E671" s="1"/>
      <c r="G671" s="27"/>
      <c r="I671" s="1"/>
      <c r="K671" s="1"/>
    </row>
    <row r="672" spans="1:11" ht="15.75" customHeight="1">
      <c r="A672" s="1"/>
      <c r="C672" s="1"/>
      <c r="E672" s="1"/>
      <c r="G672" s="27"/>
      <c r="I672" s="1"/>
      <c r="K672" s="1"/>
    </row>
    <row r="673" spans="1:11" ht="15.75" customHeight="1">
      <c r="A673" s="1"/>
      <c r="C673" s="1"/>
      <c r="E673" s="1"/>
      <c r="G673" s="27"/>
      <c r="I673" s="1"/>
      <c r="K673" s="1"/>
    </row>
    <row r="674" spans="1:11" ht="15.75" customHeight="1">
      <c r="A674" s="1"/>
      <c r="C674" s="1"/>
      <c r="E674" s="1"/>
      <c r="G674" s="27"/>
      <c r="I674" s="1"/>
      <c r="K674" s="1"/>
    </row>
    <row r="675" spans="1:11" ht="15.75" customHeight="1">
      <c r="A675" s="1"/>
      <c r="C675" s="1"/>
      <c r="E675" s="1"/>
      <c r="G675" s="27"/>
      <c r="I675" s="1"/>
      <c r="K675" s="1"/>
    </row>
    <row r="676" spans="1:11" ht="15.75" customHeight="1">
      <c r="A676" s="1"/>
      <c r="C676" s="1"/>
      <c r="E676" s="1"/>
      <c r="G676" s="27"/>
      <c r="I676" s="1"/>
      <c r="K676" s="1"/>
    </row>
    <row r="677" spans="1:11" ht="15.75" customHeight="1">
      <c r="A677" s="1"/>
      <c r="C677" s="1"/>
      <c r="E677" s="1"/>
      <c r="G677" s="27"/>
      <c r="I677" s="1"/>
      <c r="K677" s="1"/>
    </row>
    <row r="678" spans="1:11" ht="15.75" customHeight="1">
      <c r="A678" s="1"/>
      <c r="C678" s="1"/>
      <c r="E678" s="1"/>
      <c r="G678" s="27"/>
      <c r="I678" s="1"/>
      <c r="K678" s="1"/>
    </row>
    <row r="679" spans="1:11" ht="15.75" customHeight="1">
      <c r="A679" s="1"/>
      <c r="C679" s="1"/>
      <c r="E679" s="1"/>
      <c r="G679" s="27"/>
      <c r="I679" s="1"/>
      <c r="K679" s="1"/>
    </row>
    <row r="680" spans="1:11" ht="15.75" customHeight="1">
      <c r="A680" s="1"/>
      <c r="C680" s="1"/>
      <c r="E680" s="1"/>
      <c r="G680" s="27"/>
      <c r="I680" s="1"/>
      <c r="K680" s="1"/>
    </row>
    <row r="681" spans="1:11" ht="15.75" customHeight="1">
      <c r="A681" s="1"/>
      <c r="C681" s="1"/>
      <c r="E681" s="1"/>
      <c r="G681" s="27"/>
      <c r="I681" s="1"/>
      <c r="K681" s="1"/>
    </row>
    <row r="682" spans="1:11" ht="15.75" customHeight="1">
      <c r="A682" s="1"/>
      <c r="C682" s="1"/>
      <c r="E682" s="1"/>
      <c r="G682" s="27"/>
      <c r="I682" s="1"/>
      <c r="K682" s="1"/>
    </row>
    <row r="683" spans="1:11" ht="15.75" customHeight="1">
      <c r="A683" s="1"/>
      <c r="C683" s="1"/>
      <c r="E683" s="1"/>
      <c r="G683" s="27"/>
      <c r="I683" s="1"/>
      <c r="K683" s="1"/>
    </row>
    <row r="684" spans="1:11" ht="15.75" customHeight="1">
      <c r="A684" s="1"/>
      <c r="C684" s="1"/>
      <c r="E684" s="1"/>
      <c r="G684" s="27"/>
      <c r="I684" s="1"/>
      <c r="K684" s="1"/>
    </row>
    <row r="685" spans="1:11" ht="15.75" customHeight="1">
      <c r="A685" s="1"/>
      <c r="C685" s="1"/>
      <c r="E685" s="1"/>
      <c r="G685" s="27"/>
      <c r="I685" s="1"/>
      <c r="K685" s="1"/>
    </row>
    <row r="686" spans="1:11" ht="15.75" customHeight="1">
      <c r="A686" s="1"/>
      <c r="C686" s="1"/>
      <c r="E686" s="1"/>
      <c r="G686" s="27"/>
      <c r="I686" s="1"/>
      <c r="K686" s="1"/>
    </row>
    <row r="687" spans="1:11" ht="15.75" customHeight="1">
      <c r="A687" s="1"/>
      <c r="C687" s="1"/>
      <c r="E687" s="1"/>
      <c r="G687" s="27"/>
      <c r="I687" s="1"/>
      <c r="K687" s="1"/>
    </row>
    <row r="688" spans="1:11" ht="15.75" customHeight="1">
      <c r="A688" s="1"/>
      <c r="C688" s="1"/>
      <c r="E688" s="1"/>
      <c r="G688" s="27"/>
      <c r="I688" s="1"/>
      <c r="K688" s="1"/>
    </row>
    <row r="689" spans="1:11" ht="15.75" customHeight="1">
      <c r="A689" s="1"/>
      <c r="C689" s="1"/>
      <c r="E689" s="1"/>
      <c r="G689" s="27"/>
      <c r="I689" s="1"/>
      <c r="K689" s="1"/>
    </row>
    <row r="690" spans="1:11" ht="15.75" customHeight="1">
      <c r="A690" s="1"/>
      <c r="C690" s="1"/>
      <c r="E690" s="1"/>
      <c r="G690" s="27"/>
      <c r="I690" s="1"/>
      <c r="K690" s="1"/>
    </row>
    <row r="691" spans="1:11" ht="15.75" customHeight="1">
      <c r="A691" s="1"/>
      <c r="C691" s="1"/>
      <c r="E691" s="1"/>
      <c r="G691" s="27"/>
      <c r="I691" s="1"/>
      <c r="K691" s="1"/>
    </row>
    <row r="692" spans="1:11" ht="15.75" customHeight="1">
      <c r="A692" s="1"/>
      <c r="C692" s="1"/>
      <c r="E692" s="1"/>
      <c r="G692" s="27"/>
      <c r="I692" s="1"/>
      <c r="K692" s="1"/>
    </row>
    <row r="693" spans="1:11" ht="15.75" customHeight="1">
      <c r="A693" s="1"/>
      <c r="C693" s="1"/>
      <c r="E693" s="1"/>
      <c r="G693" s="27"/>
      <c r="I693" s="1"/>
      <c r="K693" s="1"/>
    </row>
    <row r="694" spans="1:11" ht="15.75" customHeight="1">
      <c r="A694" s="1"/>
      <c r="C694" s="1"/>
      <c r="E694" s="1"/>
      <c r="G694" s="27"/>
      <c r="I694" s="1"/>
      <c r="K694" s="1"/>
    </row>
    <row r="695" spans="1:11" ht="15.75" customHeight="1">
      <c r="A695" s="1"/>
      <c r="C695" s="1"/>
      <c r="E695" s="1"/>
      <c r="G695" s="27"/>
      <c r="I695" s="1"/>
      <c r="K695" s="1"/>
    </row>
    <row r="696" spans="1:11" ht="15.75" customHeight="1">
      <c r="A696" s="1"/>
      <c r="C696" s="1"/>
      <c r="E696" s="1"/>
      <c r="G696" s="27"/>
      <c r="I696" s="1"/>
      <c r="K696" s="1"/>
    </row>
    <row r="697" spans="1:11" ht="15.75" customHeight="1">
      <c r="A697" s="1"/>
      <c r="C697" s="1"/>
      <c r="E697" s="1"/>
      <c r="G697" s="27"/>
      <c r="I697" s="1"/>
      <c r="K697" s="1"/>
    </row>
    <row r="698" spans="1:11" ht="15.75" customHeight="1">
      <c r="A698" s="1"/>
      <c r="C698" s="1"/>
      <c r="E698" s="1"/>
      <c r="G698" s="27"/>
      <c r="I698" s="1"/>
      <c r="K698" s="1"/>
    </row>
    <row r="699" spans="1:11" ht="15.75" customHeight="1">
      <c r="A699" s="1"/>
      <c r="C699" s="1"/>
      <c r="E699" s="1"/>
      <c r="G699" s="27"/>
      <c r="I699" s="1"/>
      <c r="K699" s="1"/>
    </row>
    <row r="700" spans="1:11" ht="15.75" customHeight="1">
      <c r="A700" s="1"/>
      <c r="C700" s="1"/>
      <c r="E700" s="1"/>
      <c r="G700" s="27"/>
      <c r="I700" s="1"/>
      <c r="K700" s="1"/>
    </row>
    <row r="701" spans="1:11" ht="15.75" customHeight="1">
      <c r="A701" s="1"/>
      <c r="C701" s="1"/>
      <c r="E701" s="1"/>
      <c r="G701" s="27"/>
      <c r="I701" s="1"/>
      <c r="K701" s="1"/>
    </row>
    <row r="702" spans="1:11" ht="15.75" customHeight="1">
      <c r="A702" s="1"/>
      <c r="C702" s="1"/>
      <c r="E702" s="1"/>
      <c r="G702" s="27"/>
      <c r="I702" s="1"/>
      <c r="K702" s="1"/>
    </row>
    <row r="703" spans="1:11" ht="15.75" customHeight="1">
      <c r="A703" s="1"/>
      <c r="C703" s="1"/>
      <c r="E703" s="1"/>
      <c r="G703" s="27"/>
      <c r="I703" s="1"/>
      <c r="K703" s="1"/>
    </row>
    <row r="704" spans="1:11" ht="15.75" customHeight="1">
      <c r="A704" s="1"/>
      <c r="C704" s="1"/>
      <c r="E704" s="1"/>
      <c r="G704" s="27"/>
      <c r="I704" s="1"/>
      <c r="K704" s="1"/>
    </row>
    <row r="705" spans="1:11" ht="15.75" customHeight="1">
      <c r="A705" s="1"/>
      <c r="C705" s="1"/>
      <c r="E705" s="1"/>
      <c r="G705" s="27"/>
      <c r="I705" s="1"/>
      <c r="K705" s="1"/>
    </row>
    <row r="706" spans="1:11" ht="15.75" customHeight="1">
      <c r="A706" s="1"/>
      <c r="C706" s="1"/>
      <c r="E706" s="1"/>
      <c r="G706" s="27"/>
      <c r="I706" s="1"/>
      <c r="K706" s="1"/>
    </row>
    <row r="707" spans="1:11" ht="15.75" customHeight="1">
      <c r="A707" s="1"/>
      <c r="C707" s="1"/>
      <c r="E707" s="1"/>
      <c r="G707" s="27"/>
      <c r="I707" s="1"/>
      <c r="K707" s="1"/>
    </row>
    <row r="708" spans="1:11" ht="15.75" customHeight="1">
      <c r="A708" s="1"/>
      <c r="C708" s="1"/>
      <c r="E708" s="1"/>
      <c r="G708" s="27"/>
      <c r="I708" s="1"/>
      <c r="K708" s="1"/>
    </row>
    <row r="709" spans="1:11" ht="15.75" customHeight="1">
      <c r="A709" s="1"/>
      <c r="C709" s="1"/>
      <c r="E709" s="1"/>
      <c r="G709" s="27"/>
      <c r="I709" s="1"/>
      <c r="K709" s="1"/>
    </row>
    <row r="710" spans="1:11" ht="15.75" customHeight="1">
      <c r="A710" s="1"/>
      <c r="C710" s="1"/>
      <c r="E710" s="1"/>
      <c r="G710" s="27"/>
      <c r="I710" s="1"/>
      <c r="K710" s="1"/>
    </row>
    <row r="711" spans="1:11" ht="15.75" customHeight="1">
      <c r="A711" s="1"/>
      <c r="C711" s="1"/>
      <c r="E711" s="1"/>
      <c r="G711" s="27"/>
      <c r="I711" s="1"/>
      <c r="K711" s="1"/>
    </row>
    <row r="712" spans="1:11" ht="15.75" customHeight="1">
      <c r="A712" s="1"/>
      <c r="C712" s="1"/>
      <c r="E712" s="1"/>
      <c r="G712" s="27"/>
      <c r="I712" s="1"/>
      <c r="K712" s="1"/>
    </row>
    <row r="713" spans="1:11" ht="15.75" customHeight="1">
      <c r="A713" s="1"/>
      <c r="C713" s="1"/>
      <c r="E713" s="1"/>
      <c r="G713" s="27"/>
      <c r="I713" s="1"/>
      <c r="K713" s="1"/>
    </row>
    <row r="714" spans="1:11" ht="15.75" customHeight="1">
      <c r="A714" s="1"/>
      <c r="C714" s="1"/>
      <c r="E714" s="1"/>
      <c r="G714" s="27"/>
      <c r="I714" s="1"/>
      <c r="K714" s="1"/>
    </row>
    <row r="715" spans="1:11" ht="15.75" customHeight="1">
      <c r="A715" s="1"/>
      <c r="C715" s="1"/>
      <c r="E715" s="1"/>
      <c r="G715" s="27"/>
      <c r="I715" s="1"/>
      <c r="K715" s="1"/>
    </row>
    <row r="716" spans="1:11" ht="15.75" customHeight="1">
      <c r="A716" s="1"/>
      <c r="C716" s="1"/>
      <c r="E716" s="1"/>
      <c r="G716" s="27"/>
      <c r="I716" s="1"/>
      <c r="K716" s="1"/>
    </row>
    <row r="717" spans="1:11" ht="15.75" customHeight="1">
      <c r="A717" s="1"/>
      <c r="C717" s="1"/>
      <c r="E717" s="1"/>
      <c r="G717" s="27"/>
      <c r="I717" s="1"/>
      <c r="K717" s="1"/>
    </row>
    <row r="718" spans="1:11" ht="15.75" customHeight="1">
      <c r="A718" s="1"/>
      <c r="C718" s="1"/>
      <c r="E718" s="1"/>
      <c r="G718" s="27"/>
      <c r="I718" s="1"/>
      <c r="K718" s="1"/>
    </row>
    <row r="719" spans="1:11" ht="15.75" customHeight="1">
      <c r="A719" s="1"/>
      <c r="C719" s="1"/>
      <c r="E719" s="1"/>
      <c r="G719" s="27"/>
      <c r="I719" s="1"/>
      <c r="K719" s="1"/>
    </row>
    <row r="720" spans="1:11" ht="15.75" customHeight="1">
      <c r="A720" s="1"/>
      <c r="C720" s="1"/>
      <c r="E720" s="1"/>
      <c r="G720" s="27"/>
      <c r="I720" s="1"/>
      <c r="K720" s="1"/>
    </row>
    <row r="721" spans="1:11" ht="15.75" customHeight="1">
      <c r="A721" s="1"/>
      <c r="C721" s="1"/>
      <c r="E721" s="1"/>
      <c r="G721" s="27"/>
      <c r="I721" s="1"/>
      <c r="K721" s="1"/>
    </row>
    <row r="722" spans="1:11" ht="15.75" customHeight="1">
      <c r="A722" s="1"/>
      <c r="C722" s="1"/>
      <c r="E722" s="1"/>
      <c r="G722" s="27"/>
      <c r="I722" s="1"/>
      <c r="K722" s="1"/>
    </row>
    <row r="723" spans="1:11" ht="15.75" customHeight="1">
      <c r="A723" s="1"/>
      <c r="C723" s="1"/>
      <c r="E723" s="1"/>
      <c r="G723" s="27"/>
      <c r="I723" s="1"/>
      <c r="K723" s="1"/>
    </row>
    <row r="724" spans="1:11" ht="15.75" customHeight="1">
      <c r="A724" s="1"/>
      <c r="C724" s="1"/>
      <c r="E724" s="1"/>
      <c r="G724" s="27"/>
      <c r="I724" s="1"/>
      <c r="K724" s="1"/>
    </row>
    <row r="725" spans="1:11" ht="15.75" customHeight="1">
      <c r="A725" s="1"/>
      <c r="C725" s="1"/>
      <c r="E725" s="1"/>
      <c r="G725" s="27"/>
      <c r="I725" s="1"/>
      <c r="K725" s="1"/>
    </row>
    <row r="726" spans="1:11" ht="15.75" customHeight="1">
      <c r="A726" s="1"/>
      <c r="C726" s="1"/>
      <c r="E726" s="1"/>
      <c r="G726" s="27"/>
      <c r="I726" s="1"/>
      <c r="K726" s="1"/>
    </row>
    <row r="727" spans="1:11" ht="15.75" customHeight="1">
      <c r="A727" s="1"/>
      <c r="C727" s="1"/>
      <c r="E727" s="1"/>
      <c r="G727" s="27"/>
      <c r="I727" s="1"/>
      <c r="K727" s="1"/>
    </row>
    <row r="728" spans="1:11" ht="15.75" customHeight="1">
      <c r="A728" s="1"/>
      <c r="C728" s="1"/>
      <c r="E728" s="1"/>
      <c r="G728" s="27"/>
      <c r="I728" s="1"/>
      <c r="K728" s="1"/>
    </row>
    <row r="729" spans="1:11" ht="15.75" customHeight="1">
      <c r="A729" s="1"/>
      <c r="C729" s="1"/>
      <c r="E729" s="1"/>
      <c r="G729" s="27"/>
      <c r="I729" s="1"/>
      <c r="K729" s="1"/>
    </row>
    <row r="730" spans="1:11" ht="15.75" customHeight="1">
      <c r="A730" s="1"/>
      <c r="C730" s="1"/>
      <c r="E730" s="1"/>
      <c r="G730" s="27"/>
      <c r="I730" s="1"/>
      <c r="K730" s="1"/>
    </row>
    <row r="731" spans="1:11" ht="15.75" customHeight="1">
      <c r="A731" s="1"/>
      <c r="C731" s="1"/>
      <c r="E731" s="1"/>
      <c r="G731" s="27"/>
      <c r="I731" s="1"/>
      <c r="K731" s="1"/>
    </row>
    <row r="732" spans="1:11" ht="15.75" customHeight="1">
      <c r="A732" s="1"/>
      <c r="C732" s="1"/>
      <c r="E732" s="1"/>
      <c r="G732" s="27"/>
      <c r="I732" s="1"/>
      <c r="K732" s="1"/>
    </row>
    <row r="733" spans="1:11" ht="15.75" customHeight="1">
      <c r="A733" s="1"/>
      <c r="C733" s="1"/>
      <c r="E733" s="1"/>
      <c r="G733" s="27"/>
      <c r="I733" s="1"/>
      <c r="K733" s="1"/>
    </row>
    <row r="734" spans="1:11" ht="15.75" customHeight="1">
      <c r="A734" s="1"/>
      <c r="C734" s="1"/>
      <c r="E734" s="1"/>
      <c r="G734" s="27"/>
      <c r="I734" s="1"/>
      <c r="K734" s="1"/>
    </row>
    <row r="735" spans="1:11" ht="15.75" customHeight="1">
      <c r="A735" s="1"/>
      <c r="C735" s="1"/>
      <c r="E735" s="1"/>
      <c r="G735" s="27"/>
      <c r="I735" s="1"/>
      <c r="K735" s="1"/>
    </row>
    <row r="736" spans="1:11" ht="15.75" customHeight="1">
      <c r="A736" s="1"/>
      <c r="C736" s="1"/>
      <c r="E736" s="1"/>
      <c r="G736" s="27"/>
      <c r="I736" s="1"/>
      <c r="K736" s="1"/>
    </row>
    <row r="737" spans="1:11" ht="15.75" customHeight="1">
      <c r="A737" s="1"/>
      <c r="C737" s="1"/>
      <c r="E737" s="1"/>
      <c r="G737" s="27"/>
      <c r="I737" s="1"/>
      <c r="K737" s="1"/>
    </row>
    <row r="738" spans="1:11" ht="15.75" customHeight="1">
      <c r="A738" s="1"/>
      <c r="C738" s="1"/>
      <c r="E738" s="1"/>
      <c r="G738" s="27"/>
      <c r="I738" s="1"/>
      <c r="K738" s="1"/>
    </row>
    <row r="739" spans="1:11" ht="15.75" customHeight="1">
      <c r="A739" s="1"/>
      <c r="C739" s="1"/>
      <c r="E739" s="1"/>
      <c r="G739" s="27"/>
      <c r="I739" s="1"/>
      <c r="K739" s="1"/>
    </row>
    <row r="740" spans="1:11" ht="15.75" customHeight="1">
      <c r="A740" s="1"/>
      <c r="C740" s="1"/>
      <c r="E740" s="1"/>
      <c r="G740" s="27"/>
      <c r="I740" s="1"/>
      <c r="K740" s="1"/>
    </row>
    <row r="741" spans="1:11" ht="15.75" customHeight="1">
      <c r="A741" s="1"/>
      <c r="C741" s="1"/>
      <c r="E741" s="1"/>
      <c r="G741" s="27"/>
      <c r="I741" s="1"/>
      <c r="K741" s="1"/>
    </row>
    <row r="742" spans="1:11" ht="15.75" customHeight="1">
      <c r="A742" s="1"/>
      <c r="C742" s="1"/>
      <c r="E742" s="1"/>
      <c r="G742" s="27"/>
      <c r="I742" s="1"/>
      <c r="K742" s="1"/>
    </row>
    <row r="743" spans="1:11" ht="15.75" customHeight="1">
      <c r="A743" s="1"/>
      <c r="C743" s="1"/>
      <c r="E743" s="1"/>
      <c r="G743" s="27"/>
      <c r="I743" s="1"/>
      <c r="K743" s="1"/>
    </row>
    <row r="744" spans="1:11" ht="15.75" customHeight="1">
      <c r="A744" s="1"/>
      <c r="C744" s="1"/>
      <c r="E744" s="1"/>
      <c r="G744" s="27"/>
      <c r="I744" s="1"/>
      <c r="K744" s="1"/>
    </row>
    <row r="745" spans="1:11" ht="15.75" customHeight="1">
      <c r="A745" s="1"/>
      <c r="C745" s="1"/>
      <c r="E745" s="1"/>
      <c r="G745" s="27"/>
      <c r="I745" s="1"/>
      <c r="K745" s="1"/>
    </row>
    <row r="746" spans="1:11" ht="15.75" customHeight="1">
      <c r="A746" s="1"/>
      <c r="C746" s="1"/>
      <c r="E746" s="1"/>
      <c r="G746" s="27"/>
      <c r="I746" s="1"/>
      <c r="K746" s="1"/>
    </row>
    <row r="747" spans="1:11" ht="15.75" customHeight="1">
      <c r="A747" s="1"/>
      <c r="C747" s="1"/>
      <c r="E747" s="1"/>
      <c r="G747" s="27"/>
      <c r="I747" s="1"/>
      <c r="K747" s="1"/>
    </row>
    <row r="748" spans="1:11" ht="15.75" customHeight="1">
      <c r="A748" s="1"/>
      <c r="C748" s="1"/>
      <c r="E748" s="1"/>
      <c r="G748" s="27"/>
      <c r="I748" s="1"/>
      <c r="K748" s="1"/>
    </row>
    <row r="749" spans="1:11" ht="15.75" customHeight="1">
      <c r="A749" s="1"/>
      <c r="C749" s="1"/>
      <c r="E749" s="1"/>
      <c r="G749" s="27"/>
      <c r="I749" s="1"/>
      <c r="K749" s="1"/>
    </row>
    <row r="750" spans="1:11" ht="15.75" customHeight="1">
      <c r="A750" s="1"/>
      <c r="C750" s="1"/>
      <c r="E750" s="1"/>
      <c r="G750" s="27"/>
      <c r="I750" s="1"/>
      <c r="K750" s="1"/>
    </row>
    <row r="751" spans="1:11" ht="15.75" customHeight="1">
      <c r="A751" s="1"/>
      <c r="C751" s="1"/>
      <c r="E751" s="1"/>
      <c r="G751" s="27"/>
      <c r="I751" s="1"/>
      <c r="K751" s="1"/>
    </row>
    <row r="752" spans="1:11" ht="15.75" customHeight="1">
      <c r="A752" s="1"/>
      <c r="C752" s="1"/>
      <c r="E752" s="1"/>
      <c r="G752" s="27"/>
      <c r="I752" s="1"/>
      <c r="K752" s="1"/>
    </row>
    <row r="753" spans="1:11" ht="15.75" customHeight="1">
      <c r="A753" s="1"/>
      <c r="C753" s="1"/>
      <c r="E753" s="1"/>
      <c r="G753" s="27"/>
      <c r="I753" s="1"/>
      <c r="K753" s="1"/>
    </row>
    <row r="754" spans="1:11" ht="15.75" customHeight="1">
      <c r="A754" s="1"/>
      <c r="C754" s="1"/>
      <c r="E754" s="1"/>
      <c r="G754" s="27"/>
      <c r="I754" s="1"/>
      <c r="K754" s="1"/>
    </row>
    <row r="755" spans="1:11" ht="15.75" customHeight="1">
      <c r="A755" s="1"/>
      <c r="C755" s="1"/>
      <c r="E755" s="1"/>
      <c r="G755" s="27"/>
      <c r="I755" s="1"/>
      <c r="K755" s="1"/>
    </row>
    <row r="756" spans="1:11" ht="15.75" customHeight="1">
      <c r="A756" s="1"/>
      <c r="C756" s="1"/>
      <c r="E756" s="1"/>
      <c r="G756" s="27"/>
      <c r="I756" s="1"/>
      <c r="K756" s="1"/>
    </row>
    <row r="757" spans="1:11" ht="15.75" customHeight="1">
      <c r="A757" s="1"/>
      <c r="C757" s="1"/>
      <c r="E757" s="1"/>
      <c r="G757" s="27"/>
      <c r="I757" s="1"/>
      <c r="K757" s="1"/>
    </row>
    <row r="758" spans="1:11" ht="15.75" customHeight="1">
      <c r="A758" s="1"/>
      <c r="C758" s="1"/>
      <c r="E758" s="1"/>
      <c r="G758" s="27"/>
      <c r="I758" s="1"/>
      <c r="K758" s="1"/>
    </row>
    <row r="759" spans="1:11" ht="15.75" customHeight="1">
      <c r="A759" s="1"/>
      <c r="C759" s="1"/>
      <c r="E759" s="1"/>
      <c r="G759" s="27"/>
      <c r="I759" s="1"/>
      <c r="K759" s="1"/>
    </row>
    <row r="760" spans="1:11" ht="15.75" customHeight="1">
      <c r="A760" s="1"/>
      <c r="C760" s="1"/>
      <c r="E760" s="1"/>
      <c r="G760" s="27"/>
      <c r="I760" s="1"/>
      <c r="K760" s="1"/>
    </row>
    <row r="761" spans="1:11" ht="15.75" customHeight="1">
      <c r="A761" s="1"/>
      <c r="C761" s="1"/>
      <c r="E761" s="1"/>
      <c r="G761" s="27"/>
      <c r="I761" s="1"/>
      <c r="K761" s="1"/>
    </row>
    <row r="762" spans="1:11" ht="15.75" customHeight="1">
      <c r="A762" s="1"/>
      <c r="C762" s="1"/>
      <c r="E762" s="1"/>
      <c r="G762" s="27"/>
      <c r="I762" s="1"/>
      <c r="K762" s="1"/>
    </row>
    <row r="763" spans="1:11" ht="15.75" customHeight="1">
      <c r="A763" s="1"/>
      <c r="C763" s="1"/>
      <c r="E763" s="1"/>
      <c r="G763" s="27"/>
      <c r="I763" s="1"/>
      <c r="K763" s="1"/>
    </row>
    <row r="764" spans="1:11" ht="15.75" customHeight="1">
      <c r="A764" s="1"/>
      <c r="C764" s="1"/>
      <c r="E764" s="1"/>
      <c r="G764" s="27"/>
      <c r="I764" s="1"/>
      <c r="K764" s="1"/>
    </row>
    <row r="765" spans="1:11" ht="15.75" customHeight="1">
      <c r="A765" s="1"/>
      <c r="C765" s="1"/>
      <c r="E765" s="1"/>
      <c r="G765" s="27"/>
      <c r="I765" s="1"/>
      <c r="K765" s="1"/>
    </row>
    <row r="766" spans="1:11" ht="15.75" customHeight="1">
      <c r="A766" s="1"/>
      <c r="C766" s="1"/>
      <c r="E766" s="1"/>
      <c r="G766" s="27"/>
      <c r="I766" s="1"/>
      <c r="K766" s="1"/>
    </row>
    <row r="767" spans="1:11" ht="15.75" customHeight="1">
      <c r="A767" s="1"/>
      <c r="C767" s="1"/>
      <c r="E767" s="1"/>
      <c r="G767" s="27"/>
      <c r="I767" s="1"/>
      <c r="K767" s="1"/>
    </row>
    <row r="768" spans="1:11" ht="15.75" customHeight="1">
      <c r="A768" s="1"/>
      <c r="C768" s="1"/>
      <c r="E768" s="1"/>
      <c r="G768" s="27"/>
      <c r="I768" s="1"/>
      <c r="K768" s="1"/>
    </row>
    <row r="769" spans="1:11" ht="15.75" customHeight="1">
      <c r="A769" s="1"/>
      <c r="C769" s="1"/>
      <c r="E769" s="1"/>
      <c r="G769" s="27"/>
      <c r="I769" s="1"/>
      <c r="K769" s="1"/>
    </row>
    <row r="770" spans="1:11" ht="15.75" customHeight="1">
      <c r="A770" s="1"/>
      <c r="C770" s="1"/>
      <c r="E770" s="1"/>
      <c r="G770" s="27"/>
      <c r="I770" s="1"/>
      <c r="K770" s="1"/>
    </row>
    <row r="771" spans="1:11" ht="15.75" customHeight="1">
      <c r="A771" s="1"/>
      <c r="C771" s="1"/>
      <c r="E771" s="1"/>
      <c r="G771" s="27"/>
      <c r="I771" s="1"/>
      <c r="K771" s="1"/>
    </row>
    <row r="772" spans="1:11" ht="15.75" customHeight="1">
      <c r="A772" s="1"/>
      <c r="C772" s="1"/>
      <c r="E772" s="1"/>
      <c r="G772" s="27"/>
      <c r="I772" s="1"/>
      <c r="K772" s="1"/>
    </row>
    <row r="773" spans="1:11" ht="15.75" customHeight="1">
      <c r="A773" s="1"/>
      <c r="C773" s="1"/>
      <c r="E773" s="1"/>
      <c r="G773" s="27"/>
      <c r="I773" s="1"/>
      <c r="K773" s="1"/>
    </row>
    <row r="774" spans="1:11" ht="15.75" customHeight="1">
      <c r="A774" s="1"/>
      <c r="C774" s="1"/>
      <c r="E774" s="1"/>
      <c r="G774" s="27"/>
      <c r="I774" s="1"/>
      <c r="K774" s="1"/>
    </row>
    <row r="775" spans="1:11" ht="15.75" customHeight="1">
      <c r="A775" s="1"/>
      <c r="C775" s="1"/>
      <c r="E775" s="1"/>
      <c r="G775" s="27"/>
      <c r="I775" s="1"/>
      <c r="K775" s="1"/>
    </row>
    <row r="776" spans="1:11" ht="15.75" customHeight="1">
      <c r="A776" s="1"/>
      <c r="C776" s="1"/>
      <c r="E776" s="1"/>
      <c r="G776" s="27"/>
      <c r="I776" s="1"/>
      <c r="K776" s="1"/>
    </row>
    <row r="777" spans="1:11" ht="15.75" customHeight="1">
      <c r="A777" s="1"/>
      <c r="C777" s="1"/>
      <c r="E777" s="1"/>
      <c r="G777" s="27"/>
      <c r="I777" s="1"/>
      <c r="K777" s="1"/>
    </row>
    <row r="778" spans="1:11" ht="15.75" customHeight="1">
      <c r="A778" s="1"/>
      <c r="C778" s="1"/>
      <c r="E778" s="1"/>
      <c r="G778" s="27"/>
      <c r="I778" s="1"/>
      <c r="K778" s="1"/>
    </row>
    <row r="779" spans="1:11" ht="15.75" customHeight="1">
      <c r="A779" s="1"/>
      <c r="C779" s="1"/>
      <c r="E779" s="1"/>
      <c r="G779" s="27"/>
      <c r="I779" s="1"/>
      <c r="K779" s="1"/>
    </row>
    <row r="780" spans="1:11" ht="15.75" customHeight="1">
      <c r="A780" s="1"/>
      <c r="C780" s="1"/>
      <c r="E780" s="1"/>
      <c r="G780" s="27"/>
      <c r="I780" s="1"/>
      <c r="K780" s="1"/>
    </row>
    <row r="781" spans="1:11" ht="15.75" customHeight="1">
      <c r="A781" s="1"/>
      <c r="C781" s="1"/>
      <c r="E781" s="1"/>
      <c r="G781" s="27"/>
      <c r="I781" s="1"/>
      <c r="K781" s="1"/>
    </row>
    <row r="782" spans="1:11" ht="15.75" customHeight="1">
      <c r="A782" s="1"/>
      <c r="C782" s="1"/>
      <c r="E782" s="1"/>
      <c r="G782" s="27"/>
      <c r="I782" s="1"/>
      <c r="K782" s="1"/>
    </row>
    <row r="783" spans="1:11" ht="15.75" customHeight="1">
      <c r="A783" s="1"/>
      <c r="C783" s="1"/>
      <c r="E783" s="1"/>
      <c r="G783" s="27"/>
      <c r="I783" s="1"/>
      <c r="K783" s="1"/>
    </row>
    <row r="784" spans="1:11" ht="15.75" customHeight="1">
      <c r="A784" s="1"/>
      <c r="C784" s="1"/>
      <c r="E784" s="1"/>
      <c r="G784" s="27"/>
      <c r="I784" s="1"/>
      <c r="K784" s="1"/>
    </row>
    <row r="785" spans="1:11" ht="15.75" customHeight="1">
      <c r="A785" s="1"/>
      <c r="C785" s="1"/>
      <c r="E785" s="1"/>
      <c r="G785" s="27"/>
      <c r="I785" s="1"/>
      <c r="K785" s="1"/>
    </row>
    <row r="786" spans="1:11" ht="15.75" customHeight="1">
      <c r="A786" s="1"/>
      <c r="C786" s="1"/>
      <c r="E786" s="1"/>
      <c r="G786" s="27"/>
      <c r="I786" s="1"/>
      <c r="K786" s="1"/>
    </row>
    <row r="787" spans="1:11" ht="15.75" customHeight="1">
      <c r="A787" s="1"/>
      <c r="C787" s="1"/>
      <c r="E787" s="1"/>
      <c r="G787" s="27"/>
      <c r="I787" s="1"/>
      <c r="K787" s="1"/>
    </row>
    <row r="788" spans="1:11" ht="15.75" customHeight="1">
      <c r="A788" s="1"/>
      <c r="C788" s="1"/>
      <c r="E788" s="1"/>
      <c r="G788" s="27"/>
      <c r="I788" s="1"/>
      <c r="K788" s="1"/>
    </row>
    <row r="789" spans="1:11" ht="15.75" customHeight="1">
      <c r="A789" s="1"/>
      <c r="C789" s="1"/>
      <c r="E789" s="1"/>
      <c r="G789" s="27"/>
      <c r="I789" s="1"/>
      <c r="K789" s="1"/>
    </row>
    <row r="790" spans="1:11" ht="15.75" customHeight="1">
      <c r="A790" s="1"/>
      <c r="C790" s="1"/>
      <c r="E790" s="1"/>
      <c r="G790" s="27"/>
      <c r="I790" s="1"/>
      <c r="K790" s="1"/>
    </row>
    <row r="791" spans="1:11" ht="15.75" customHeight="1">
      <c r="A791" s="1"/>
      <c r="C791" s="1"/>
      <c r="E791" s="1"/>
      <c r="G791" s="27"/>
      <c r="I791" s="1"/>
      <c r="K791" s="1"/>
    </row>
    <row r="792" spans="1:11" ht="15.75" customHeight="1">
      <c r="A792" s="1"/>
      <c r="C792" s="1"/>
      <c r="E792" s="1"/>
      <c r="G792" s="27"/>
      <c r="I792" s="1"/>
      <c r="K792" s="1"/>
    </row>
    <row r="793" spans="1:11" ht="15.75" customHeight="1">
      <c r="A793" s="1"/>
      <c r="C793" s="1"/>
      <c r="E793" s="1"/>
      <c r="G793" s="27"/>
      <c r="I793" s="1"/>
      <c r="K793" s="1"/>
    </row>
    <row r="794" spans="1:11" ht="15.75" customHeight="1">
      <c r="A794" s="1"/>
      <c r="C794" s="1"/>
      <c r="E794" s="1"/>
      <c r="G794" s="27"/>
      <c r="I794" s="1"/>
      <c r="K794" s="1"/>
    </row>
    <row r="795" spans="1:11" ht="15.75" customHeight="1">
      <c r="A795" s="1"/>
      <c r="C795" s="1"/>
      <c r="E795" s="1"/>
      <c r="G795" s="27"/>
      <c r="I795" s="1"/>
      <c r="K795" s="1"/>
    </row>
    <row r="796" spans="1:11" ht="15.75" customHeight="1">
      <c r="A796" s="1"/>
      <c r="C796" s="1"/>
      <c r="E796" s="1"/>
      <c r="G796" s="27"/>
      <c r="I796" s="1"/>
      <c r="K796" s="1"/>
    </row>
    <row r="797" spans="1:11" ht="15.75" customHeight="1">
      <c r="A797" s="1"/>
      <c r="C797" s="1"/>
      <c r="E797" s="1"/>
      <c r="G797" s="27"/>
      <c r="I797" s="1"/>
      <c r="K797" s="1"/>
    </row>
    <row r="798" spans="1:11" ht="15.75" customHeight="1">
      <c r="A798" s="1"/>
      <c r="C798" s="1"/>
      <c r="E798" s="1"/>
      <c r="G798" s="27"/>
      <c r="I798" s="1"/>
      <c r="K798" s="1"/>
    </row>
    <row r="799" spans="1:11" ht="15.75" customHeight="1">
      <c r="A799" s="1"/>
      <c r="C799" s="1"/>
      <c r="E799" s="1"/>
      <c r="G799" s="27"/>
      <c r="I799" s="1"/>
      <c r="K799" s="1"/>
    </row>
    <row r="800" spans="1:11" ht="15.75" customHeight="1">
      <c r="A800" s="1"/>
      <c r="C800" s="1"/>
      <c r="E800" s="1"/>
      <c r="G800" s="27"/>
      <c r="I800" s="1"/>
      <c r="K800" s="1"/>
    </row>
    <row r="801" spans="1:11" ht="15.75" customHeight="1">
      <c r="A801" s="1"/>
      <c r="C801" s="1"/>
      <c r="E801" s="1"/>
      <c r="G801" s="27"/>
      <c r="I801" s="1"/>
      <c r="K801" s="1"/>
    </row>
    <row r="802" spans="1:11" ht="15.75" customHeight="1">
      <c r="A802" s="1"/>
      <c r="C802" s="1"/>
      <c r="E802" s="1"/>
      <c r="G802" s="27"/>
      <c r="I802" s="1"/>
      <c r="K802" s="1"/>
    </row>
    <row r="803" spans="1:11" ht="15.75" customHeight="1">
      <c r="A803" s="1"/>
      <c r="C803" s="1"/>
      <c r="E803" s="1"/>
      <c r="G803" s="27"/>
      <c r="I803" s="1"/>
      <c r="K803" s="1"/>
    </row>
    <row r="804" spans="1:11" ht="15.75" customHeight="1">
      <c r="A804" s="1"/>
      <c r="C804" s="1"/>
      <c r="E804" s="1"/>
      <c r="G804" s="27"/>
      <c r="I804" s="1"/>
      <c r="K804" s="1"/>
    </row>
    <row r="805" spans="1:11" ht="15.75" customHeight="1">
      <c r="A805" s="1"/>
      <c r="C805" s="1"/>
      <c r="E805" s="1"/>
      <c r="G805" s="27"/>
      <c r="I805" s="1"/>
      <c r="K805" s="1"/>
    </row>
    <row r="806" spans="1:11" ht="15.75" customHeight="1">
      <c r="A806" s="1"/>
      <c r="C806" s="1"/>
      <c r="E806" s="1"/>
      <c r="G806" s="27"/>
      <c r="I806" s="1"/>
      <c r="K806" s="1"/>
    </row>
    <row r="807" spans="1:11" ht="15.75" customHeight="1">
      <c r="A807" s="1"/>
      <c r="C807" s="1"/>
      <c r="E807" s="1"/>
      <c r="G807" s="27"/>
      <c r="I807" s="1"/>
      <c r="K807" s="1"/>
    </row>
    <row r="808" spans="1:11" ht="15.75" customHeight="1">
      <c r="A808" s="1"/>
      <c r="C808" s="1"/>
      <c r="E808" s="1"/>
      <c r="G808" s="27"/>
      <c r="I808" s="1"/>
      <c r="K808" s="1"/>
    </row>
    <row r="809" spans="1:11" ht="15.75" customHeight="1">
      <c r="A809" s="1"/>
      <c r="C809" s="1"/>
      <c r="E809" s="1"/>
      <c r="G809" s="27"/>
      <c r="I809" s="1"/>
      <c r="K809" s="1"/>
    </row>
    <row r="810" spans="1:11" ht="15.75" customHeight="1">
      <c r="A810" s="1"/>
      <c r="C810" s="1"/>
      <c r="E810" s="1"/>
      <c r="G810" s="27"/>
      <c r="I810" s="1"/>
      <c r="K810" s="1"/>
    </row>
    <row r="811" spans="1:11" ht="15.75" customHeight="1">
      <c r="A811" s="1"/>
      <c r="C811" s="1"/>
      <c r="E811" s="1"/>
      <c r="G811" s="27"/>
      <c r="I811" s="1"/>
      <c r="K811" s="1"/>
    </row>
    <row r="812" spans="1:11" ht="15.75" customHeight="1">
      <c r="A812" s="1"/>
      <c r="C812" s="1"/>
      <c r="E812" s="1"/>
      <c r="G812" s="27"/>
      <c r="I812" s="1"/>
      <c r="K812" s="1"/>
    </row>
    <row r="813" spans="1:11" ht="15.75" customHeight="1">
      <c r="A813" s="1"/>
      <c r="C813" s="1"/>
      <c r="E813" s="1"/>
      <c r="G813" s="27"/>
      <c r="I813" s="1"/>
      <c r="K813" s="1"/>
    </row>
    <row r="814" spans="1:11" ht="15.75" customHeight="1">
      <c r="A814" s="1"/>
      <c r="C814" s="1"/>
      <c r="E814" s="1"/>
      <c r="G814" s="27"/>
      <c r="I814" s="1"/>
      <c r="K814" s="1"/>
    </row>
    <row r="815" spans="1:11" ht="15.75" customHeight="1">
      <c r="A815" s="1"/>
      <c r="C815" s="1"/>
      <c r="E815" s="1"/>
      <c r="G815" s="27"/>
      <c r="I815" s="1"/>
      <c r="K815" s="1"/>
    </row>
    <row r="816" spans="1:11" ht="15.75" customHeight="1">
      <c r="A816" s="1"/>
      <c r="C816" s="1"/>
      <c r="E816" s="1"/>
      <c r="G816" s="27"/>
      <c r="I816" s="1"/>
      <c r="K816" s="1"/>
    </row>
    <row r="817" spans="1:11" ht="15.75" customHeight="1">
      <c r="A817" s="1"/>
      <c r="C817" s="1"/>
      <c r="E817" s="1"/>
      <c r="G817" s="27"/>
      <c r="I817" s="1"/>
      <c r="K817" s="1"/>
    </row>
    <row r="818" spans="1:11" ht="15.75" customHeight="1">
      <c r="A818" s="1"/>
      <c r="C818" s="1"/>
      <c r="E818" s="1"/>
      <c r="G818" s="27"/>
      <c r="I818" s="1"/>
      <c r="K818" s="1"/>
    </row>
    <row r="819" spans="1:11" ht="15.75" customHeight="1">
      <c r="A819" s="1"/>
      <c r="C819" s="1"/>
      <c r="E819" s="1"/>
      <c r="G819" s="27"/>
      <c r="I819" s="1"/>
      <c r="K819" s="1"/>
    </row>
    <row r="820" spans="1:11" ht="15.75" customHeight="1">
      <c r="A820" s="1"/>
      <c r="C820" s="1"/>
      <c r="E820" s="1"/>
      <c r="G820" s="27"/>
      <c r="I820" s="1"/>
      <c r="K820" s="1"/>
    </row>
    <row r="821" spans="1:11" ht="15.75" customHeight="1">
      <c r="A821" s="1"/>
      <c r="C821" s="1"/>
      <c r="E821" s="1"/>
      <c r="G821" s="27"/>
      <c r="I821" s="1"/>
      <c r="K821" s="1"/>
    </row>
    <row r="822" spans="1:11" ht="15.75" customHeight="1">
      <c r="A822" s="1"/>
      <c r="C822" s="1"/>
      <c r="E822" s="1"/>
      <c r="G822" s="27"/>
      <c r="I822" s="1"/>
      <c r="K822" s="1"/>
    </row>
    <row r="823" spans="1:11" ht="15.75" customHeight="1">
      <c r="A823" s="1"/>
      <c r="C823" s="1"/>
      <c r="E823" s="1"/>
      <c r="G823" s="27"/>
      <c r="I823" s="1"/>
      <c r="K823" s="1"/>
    </row>
    <row r="824" spans="1:11" ht="15.75" customHeight="1">
      <c r="A824" s="1"/>
      <c r="C824" s="1"/>
      <c r="E824" s="1"/>
      <c r="G824" s="27"/>
      <c r="I824" s="1"/>
      <c r="K824" s="1"/>
    </row>
    <row r="825" spans="1:11" ht="15.75" customHeight="1">
      <c r="A825" s="1"/>
      <c r="C825" s="1"/>
      <c r="E825" s="1"/>
      <c r="G825" s="27"/>
      <c r="I825" s="1"/>
      <c r="K825" s="1"/>
    </row>
    <row r="826" spans="1:11" ht="15.75" customHeight="1">
      <c r="A826" s="1"/>
      <c r="C826" s="1"/>
      <c r="E826" s="1"/>
      <c r="G826" s="27"/>
      <c r="I826" s="1"/>
      <c r="K826" s="1"/>
    </row>
    <row r="827" spans="1:11" ht="15.75" customHeight="1">
      <c r="A827" s="1"/>
      <c r="C827" s="1"/>
      <c r="E827" s="1"/>
      <c r="G827" s="27"/>
      <c r="I827" s="1"/>
      <c r="K827" s="1"/>
    </row>
    <row r="828" spans="1:11" ht="15.75" customHeight="1">
      <c r="A828" s="1"/>
      <c r="C828" s="1"/>
      <c r="E828" s="1"/>
      <c r="G828" s="27"/>
      <c r="I828" s="1"/>
      <c r="K828" s="1"/>
    </row>
    <row r="829" spans="1:11" ht="15.75" customHeight="1">
      <c r="A829" s="1"/>
      <c r="C829" s="1"/>
      <c r="E829" s="1"/>
      <c r="G829" s="27"/>
      <c r="I829" s="1"/>
      <c r="K829" s="1"/>
    </row>
    <row r="830" spans="1:11" ht="15.75" customHeight="1">
      <c r="A830" s="1"/>
      <c r="C830" s="1"/>
      <c r="E830" s="1"/>
      <c r="G830" s="27"/>
      <c r="I830" s="1"/>
      <c r="K830" s="1"/>
    </row>
    <row r="831" spans="1:11" ht="15.75" customHeight="1">
      <c r="A831" s="1"/>
      <c r="C831" s="1"/>
      <c r="E831" s="1"/>
      <c r="G831" s="27"/>
      <c r="I831" s="1"/>
      <c r="K831" s="1"/>
    </row>
    <row r="832" spans="1:11" ht="15.75" customHeight="1">
      <c r="A832" s="1"/>
      <c r="C832" s="1"/>
      <c r="E832" s="1"/>
      <c r="G832" s="27"/>
      <c r="I832" s="1"/>
      <c r="K832" s="1"/>
    </row>
    <row r="833" spans="1:11" ht="15.75" customHeight="1">
      <c r="A833" s="1"/>
      <c r="C833" s="1"/>
      <c r="E833" s="1"/>
      <c r="G833" s="27"/>
      <c r="I833" s="1"/>
      <c r="K833" s="1"/>
    </row>
    <row r="834" spans="1:11" ht="15.75" customHeight="1">
      <c r="A834" s="1"/>
      <c r="C834" s="1"/>
      <c r="E834" s="1"/>
      <c r="G834" s="27"/>
      <c r="I834" s="1"/>
      <c r="K834" s="1"/>
    </row>
    <row r="835" spans="1:11" ht="15.75" customHeight="1">
      <c r="A835" s="1"/>
      <c r="C835" s="1"/>
      <c r="E835" s="1"/>
      <c r="G835" s="27"/>
      <c r="I835" s="1"/>
      <c r="K835" s="1"/>
    </row>
    <row r="836" spans="1:11" ht="15.75" customHeight="1">
      <c r="A836" s="1"/>
      <c r="C836" s="1"/>
      <c r="E836" s="1"/>
      <c r="G836" s="27"/>
      <c r="I836" s="1"/>
      <c r="K836" s="1"/>
    </row>
    <row r="837" spans="1:11" ht="15.75" customHeight="1">
      <c r="A837" s="1"/>
      <c r="C837" s="1"/>
      <c r="E837" s="1"/>
      <c r="G837" s="27"/>
      <c r="I837" s="1"/>
      <c r="K837" s="1"/>
    </row>
    <row r="838" spans="1:11" ht="15.75" customHeight="1">
      <c r="A838" s="1"/>
      <c r="C838" s="1"/>
      <c r="E838" s="1"/>
      <c r="G838" s="27"/>
      <c r="I838" s="1"/>
      <c r="K838" s="1"/>
    </row>
    <row r="839" spans="1:11" ht="15.75" customHeight="1">
      <c r="A839" s="1"/>
      <c r="C839" s="1"/>
      <c r="E839" s="1"/>
      <c r="G839" s="27"/>
      <c r="I839" s="1"/>
      <c r="K839" s="1"/>
    </row>
    <row r="840" spans="1:11" ht="15.75" customHeight="1">
      <c r="A840" s="1"/>
      <c r="C840" s="1"/>
      <c r="E840" s="1"/>
      <c r="G840" s="27"/>
      <c r="I840" s="1"/>
      <c r="K840" s="1"/>
    </row>
    <row r="841" spans="1:11" ht="15.75" customHeight="1">
      <c r="A841" s="1"/>
      <c r="C841" s="1"/>
      <c r="E841" s="1"/>
      <c r="G841" s="27"/>
      <c r="I841" s="1"/>
      <c r="K841" s="1"/>
    </row>
    <row r="842" spans="1:11" ht="15.75" customHeight="1">
      <c r="A842" s="1"/>
      <c r="C842" s="1"/>
      <c r="E842" s="1"/>
      <c r="G842" s="27"/>
      <c r="I842" s="1"/>
      <c r="K842" s="1"/>
    </row>
    <row r="843" spans="1:11" ht="15.75" customHeight="1">
      <c r="A843" s="1"/>
      <c r="C843" s="1"/>
      <c r="E843" s="1"/>
      <c r="G843" s="27"/>
      <c r="I843" s="1"/>
      <c r="K843" s="1"/>
    </row>
    <row r="844" spans="1:11" ht="15.75" customHeight="1">
      <c r="A844" s="1"/>
      <c r="C844" s="1"/>
      <c r="E844" s="1"/>
      <c r="G844" s="27"/>
      <c r="I844" s="1"/>
      <c r="K844" s="1"/>
    </row>
    <row r="845" spans="1:11" ht="15.75" customHeight="1">
      <c r="A845" s="1"/>
      <c r="C845" s="1"/>
      <c r="E845" s="1"/>
      <c r="G845" s="27"/>
      <c r="I845" s="1"/>
      <c r="K845" s="1"/>
    </row>
    <row r="846" spans="1:11" ht="15.75" customHeight="1">
      <c r="A846" s="1"/>
      <c r="C846" s="1"/>
      <c r="E846" s="1"/>
      <c r="G846" s="27"/>
      <c r="I846" s="1"/>
      <c r="K846" s="1"/>
    </row>
    <row r="847" spans="1:11" ht="15.75" customHeight="1">
      <c r="A847" s="1"/>
      <c r="C847" s="1"/>
      <c r="E847" s="1"/>
      <c r="G847" s="27"/>
      <c r="I847" s="1"/>
      <c r="K847" s="1"/>
    </row>
    <row r="848" spans="1:11" ht="15.75" customHeight="1">
      <c r="A848" s="1"/>
      <c r="C848" s="1"/>
      <c r="E848" s="1"/>
      <c r="G848" s="27"/>
      <c r="I848" s="1"/>
      <c r="K848" s="1"/>
    </row>
    <row r="849" spans="1:11" ht="15.75" customHeight="1">
      <c r="A849" s="1"/>
      <c r="C849" s="1"/>
      <c r="E849" s="1"/>
      <c r="G849" s="27"/>
      <c r="I849" s="1"/>
      <c r="K849" s="1"/>
    </row>
    <row r="850" spans="1:11" ht="15.75" customHeight="1">
      <c r="A850" s="1"/>
      <c r="C850" s="1"/>
      <c r="E850" s="1"/>
      <c r="G850" s="27"/>
      <c r="I850" s="1"/>
      <c r="K850" s="1"/>
    </row>
    <row r="851" spans="1:11" ht="15.75" customHeight="1">
      <c r="A851" s="1"/>
      <c r="C851" s="1"/>
      <c r="E851" s="1"/>
      <c r="G851" s="27"/>
      <c r="I851" s="1"/>
      <c r="K851" s="1"/>
    </row>
    <row r="852" spans="1:11" ht="15.75" customHeight="1">
      <c r="A852" s="1"/>
      <c r="C852" s="1"/>
      <c r="E852" s="1"/>
      <c r="G852" s="27"/>
      <c r="I852" s="1"/>
      <c r="K852" s="1"/>
    </row>
    <row r="853" spans="1:11" ht="15.75" customHeight="1">
      <c r="A853" s="1"/>
      <c r="C853" s="1"/>
      <c r="E853" s="1"/>
      <c r="G853" s="27"/>
      <c r="I853" s="1"/>
      <c r="K853" s="1"/>
    </row>
    <row r="854" spans="1:11" ht="15.75" customHeight="1">
      <c r="A854" s="1"/>
      <c r="C854" s="1"/>
      <c r="E854" s="1"/>
      <c r="G854" s="27"/>
      <c r="I854" s="1"/>
      <c r="K854" s="1"/>
    </row>
    <row r="855" spans="1:11" ht="15.75" customHeight="1">
      <c r="A855" s="1"/>
      <c r="C855" s="1"/>
      <c r="E855" s="1"/>
      <c r="G855" s="27"/>
      <c r="I855" s="1"/>
      <c r="K855" s="1"/>
    </row>
    <row r="856" spans="1:11" ht="15.75" customHeight="1">
      <c r="A856" s="1"/>
      <c r="C856" s="1"/>
      <c r="E856" s="1"/>
      <c r="G856" s="27"/>
      <c r="I856" s="1"/>
      <c r="K856" s="1"/>
    </row>
    <row r="857" spans="1:11" ht="15.75" customHeight="1">
      <c r="A857" s="1"/>
      <c r="C857" s="1"/>
      <c r="E857" s="1"/>
      <c r="G857" s="27"/>
      <c r="I857" s="1"/>
      <c r="K857" s="1"/>
    </row>
    <row r="858" spans="1:11" ht="15.75" customHeight="1">
      <c r="A858" s="1"/>
      <c r="C858" s="1"/>
      <c r="E858" s="1"/>
      <c r="G858" s="27"/>
      <c r="I858" s="1"/>
      <c r="K858" s="1"/>
    </row>
    <row r="859" spans="1:11" ht="15.75" customHeight="1">
      <c r="A859" s="1"/>
      <c r="C859" s="1"/>
      <c r="E859" s="1"/>
      <c r="G859" s="27"/>
      <c r="I859" s="1"/>
      <c r="K859" s="1"/>
    </row>
    <row r="860" spans="1:11" ht="15.75" customHeight="1">
      <c r="A860" s="1"/>
      <c r="C860" s="1"/>
      <c r="E860" s="1"/>
      <c r="G860" s="27"/>
      <c r="I860" s="1"/>
      <c r="K860" s="1"/>
    </row>
    <row r="861" spans="1:11" ht="15.75" customHeight="1">
      <c r="A861" s="1"/>
      <c r="C861" s="1"/>
      <c r="E861" s="1"/>
      <c r="G861" s="27"/>
      <c r="I861" s="1"/>
      <c r="K861" s="1"/>
    </row>
    <row r="862" spans="1:11" ht="15.75" customHeight="1">
      <c r="A862" s="1"/>
      <c r="C862" s="1"/>
      <c r="E862" s="1"/>
      <c r="G862" s="27"/>
      <c r="I862" s="1"/>
      <c r="K862" s="1"/>
    </row>
    <row r="863" spans="1:11" ht="15.75" customHeight="1">
      <c r="A863" s="1"/>
      <c r="C863" s="1"/>
      <c r="E863" s="1"/>
      <c r="G863" s="27"/>
      <c r="I863" s="1"/>
      <c r="K863" s="1"/>
    </row>
    <row r="864" spans="1:11" ht="15.75" customHeight="1">
      <c r="A864" s="1"/>
      <c r="C864" s="1"/>
      <c r="E864" s="1"/>
      <c r="G864" s="27"/>
      <c r="I864" s="1"/>
      <c r="K864" s="1"/>
    </row>
    <row r="865" spans="1:11" ht="15.75" customHeight="1">
      <c r="A865" s="1"/>
      <c r="C865" s="1"/>
      <c r="E865" s="1"/>
      <c r="G865" s="27"/>
      <c r="I865" s="1"/>
      <c r="K865" s="1"/>
    </row>
    <row r="866" spans="1:11" ht="15.75" customHeight="1">
      <c r="A866" s="1"/>
      <c r="C866" s="1"/>
      <c r="E866" s="1"/>
      <c r="G866" s="27"/>
      <c r="I866" s="1"/>
      <c r="K866" s="1"/>
    </row>
    <row r="867" spans="1:11" ht="15.75" customHeight="1">
      <c r="A867" s="1"/>
      <c r="C867" s="1"/>
      <c r="E867" s="1"/>
      <c r="G867" s="27"/>
      <c r="I867" s="1"/>
      <c r="K867" s="1"/>
    </row>
    <row r="868" spans="1:11" ht="15.75" customHeight="1">
      <c r="A868" s="1"/>
      <c r="C868" s="1"/>
      <c r="E868" s="1"/>
      <c r="G868" s="27"/>
      <c r="I868" s="1"/>
      <c r="K868" s="1"/>
    </row>
    <row r="869" spans="1:11" ht="15.75" customHeight="1">
      <c r="A869" s="1"/>
      <c r="C869" s="1"/>
      <c r="E869" s="1"/>
      <c r="G869" s="27"/>
      <c r="I869" s="1"/>
      <c r="K869" s="1"/>
    </row>
    <row r="870" spans="1:11" ht="15.75" customHeight="1">
      <c r="A870" s="1"/>
      <c r="C870" s="1"/>
      <c r="E870" s="1"/>
      <c r="G870" s="27"/>
      <c r="I870" s="1"/>
      <c r="K870" s="1"/>
    </row>
    <row r="871" spans="1:11" ht="15.75" customHeight="1">
      <c r="A871" s="1"/>
      <c r="C871" s="1"/>
      <c r="E871" s="1"/>
      <c r="G871" s="27"/>
      <c r="I871" s="1"/>
      <c r="K871" s="1"/>
    </row>
    <row r="872" spans="1:11" ht="15.75" customHeight="1">
      <c r="A872" s="1"/>
      <c r="C872" s="1"/>
      <c r="E872" s="1"/>
      <c r="G872" s="27"/>
      <c r="I872" s="1"/>
      <c r="K872" s="1"/>
    </row>
    <row r="873" spans="1:11" ht="15.75" customHeight="1">
      <c r="A873" s="1"/>
      <c r="C873" s="1"/>
      <c r="E873" s="1"/>
      <c r="G873" s="27"/>
      <c r="I873" s="1"/>
      <c r="K873" s="1"/>
    </row>
    <row r="874" spans="1:11" ht="15.75" customHeight="1">
      <c r="A874" s="1"/>
      <c r="C874" s="1"/>
      <c r="E874" s="1"/>
      <c r="G874" s="27"/>
      <c r="I874" s="1"/>
      <c r="K874" s="1"/>
    </row>
    <row r="875" spans="1:11" ht="15.75" customHeight="1">
      <c r="A875" s="1"/>
      <c r="C875" s="1"/>
      <c r="E875" s="1"/>
      <c r="G875" s="27"/>
      <c r="I875" s="1"/>
      <c r="K875" s="1"/>
    </row>
    <row r="876" spans="1:11" ht="15.75" customHeight="1">
      <c r="A876" s="1"/>
      <c r="C876" s="1"/>
      <c r="E876" s="1"/>
      <c r="G876" s="27"/>
      <c r="I876" s="1"/>
      <c r="K876" s="1"/>
    </row>
    <row r="877" spans="1:11" ht="15.75" customHeight="1">
      <c r="A877" s="1"/>
      <c r="C877" s="1"/>
      <c r="E877" s="1"/>
      <c r="G877" s="27"/>
      <c r="I877" s="1"/>
      <c r="K877" s="1"/>
    </row>
    <row r="878" spans="1:11" ht="15.75" customHeight="1">
      <c r="A878" s="1"/>
      <c r="C878" s="1"/>
      <c r="E878" s="1"/>
      <c r="G878" s="27"/>
      <c r="I878" s="1"/>
      <c r="K878" s="1"/>
    </row>
    <row r="879" spans="1:11" ht="15.75" customHeight="1">
      <c r="A879" s="1"/>
      <c r="C879" s="1"/>
      <c r="E879" s="1"/>
      <c r="G879" s="27"/>
      <c r="I879" s="1"/>
      <c r="K879" s="1"/>
    </row>
    <row r="880" spans="1:11" ht="15.75" customHeight="1">
      <c r="A880" s="1"/>
      <c r="C880" s="1"/>
      <c r="E880" s="1"/>
      <c r="G880" s="27"/>
      <c r="I880" s="1"/>
      <c r="K880" s="1"/>
    </row>
    <row r="881" spans="1:11" ht="15.75" customHeight="1">
      <c r="A881" s="1"/>
      <c r="C881" s="1"/>
      <c r="E881" s="1"/>
      <c r="G881" s="27"/>
      <c r="I881" s="1"/>
      <c r="K881" s="1"/>
    </row>
    <row r="882" spans="1:11" ht="15.75" customHeight="1">
      <c r="A882" s="1"/>
      <c r="C882" s="1"/>
      <c r="E882" s="1"/>
      <c r="G882" s="27"/>
      <c r="I882" s="1"/>
      <c r="K882" s="1"/>
    </row>
    <row r="883" spans="1:11" ht="15.75" customHeight="1">
      <c r="A883" s="1"/>
      <c r="C883" s="1"/>
      <c r="E883" s="1"/>
      <c r="G883" s="27"/>
      <c r="I883" s="1"/>
      <c r="K883" s="1"/>
    </row>
    <row r="884" spans="1:11" ht="15.75" customHeight="1">
      <c r="A884" s="1"/>
      <c r="C884" s="1"/>
      <c r="E884" s="1"/>
      <c r="G884" s="27"/>
      <c r="I884" s="1"/>
      <c r="K884" s="1"/>
    </row>
    <row r="885" spans="1:11" ht="15.75" customHeight="1">
      <c r="A885" s="1"/>
      <c r="C885" s="1"/>
      <c r="E885" s="1"/>
      <c r="G885" s="27"/>
      <c r="I885" s="1"/>
      <c r="K885" s="1"/>
    </row>
    <row r="886" spans="1:11" ht="15.75" customHeight="1">
      <c r="A886" s="1"/>
      <c r="C886" s="1"/>
      <c r="E886" s="1"/>
      <c r="G886" s="27"/>
      <c r="I886" s="1"/>
      <c r="K886" s="1"/>
    </row>
    <row r="887" spans="1:11" ht="15.75" customHeight="1">
      <c r="A887" s="1"/>
      <c r="C887" s="1"/>
      <c r="E887" s="1"/>
      <c r="G887" s="27"/>
      <c r="I887" s="1"/>
      <c r="K887" s="1"/>
    </row>
    <row r="888" spans="1:11" ht="15.75" customHeight="1">
      <c r="A888" s="1"/>
      <c r="C888" s="1"/>
      <c r="E888" s="1"/>
      <c r="G888" s="27"/>
      <c r="I888" s="1"/>
      <c r="K888" s="1"/>
    </row>
    <row r="889" spans="1:11" ht="15.75" customHeight="1">
      <c r="A889" s="1"/>
      <c r="C889" s="1"/>
      <c r="E889" s="1"/>
      <c r="G889" s="27"/>
      <c r="I889" s="1"/>
      <c r="K889" s="1"/>
    </row>
    <row r="890" spans="1:11" ht="15.75" customHeight="1">
      <c r="A890" s="1"/>
      <c r="C890" s="1"/>
      <c r="E890" s="1"/>
      <c r="G890" s="27"/>
      <c r="I890" s="1"/>
      <c r="K890" s="1"/>
    </row>
    <row r="891" spans="1:11" ht="15.75" customHeight="1">
      <c r="A891" s="1"/>
      <c r="C891" s="1"/>
      <c r="E891" s="1"/>
      <c r="G891" s="27"/>
      <c r="I891" s="1"/>
      <c r="K891" s="1"/>
    </row>
    <row r="892" spans="1:11" ht="15.75" customHeight="1">
      <c r="A892" s="1"/>
      <c r="C892" s="1"/>
      <c r="E892" s="1"/>
      <c r="G892" s="27"/>
      <c r="I892" s="1"/>
      <c r="K892" s="1"/>
    </row>
    <row r="893" spans="1:11" ht="15.75" customHeight="1">
      <c r="A893" s="1"/>
      <c r="C893" s="1"/>
      <c r="E893" s="1"/>
      <c r="G893" s="27"/>
      <c r="I893" s="1"/>
      <c r="K893" s="1"/>
    </row>
    <row r="894" spans="1:11" ht="15.75" customHeight="1">
      <c r="A894" s="1"/>
      <c r="C894" s="1"/>
      <c r="E894" s="1"/>
      <c r="G894" s="27"/>
      <c r="I894" s="1"/>
      <c r="K894" s="1"/>
    </row>
    <row r="895" spans="1:11" ht="15.75" customHeight="1">
      <c r="A895" s="1"/>
      <c r="C895" s="1"/>
      <c r="E895" s="1"/>
      <c r="G895" s="27"/>
      <c r="I895" s="1"/>
      <c r="K895" s="1"/>
    </row>
    <row r="896" spans="1:11" ht="15.75" customHeight="1">
      <c r="A896" s="1"/>
      <c r="C896" s="1"/>
      <c r="E896" s="1"/>
      <c r="G896" s="27"/>
      <c r="I896" s="1"/>
      <c r="K896" s="1"/>
    </row>
    <row r="897" spans="1:11" ht="15.75" customHeight="1">
      <c r="A897" s="1"/>
      <c r="C897" s="1"/>
      <c r="E897" s="1"/>
      <c r="G897" s="27"/>
      <c r="I897" s="1"/>
      <c r="K897" s="1"/>
    </row>
    <row r="898" spans="1:11" ht="15.75" customHeight="1">
      <c r="A898" s="1"/>
      <c r="C898" s="1"/>
      <c r="E898" s="1"/>
      <c r="G898" s="27"/>
      <c r="I898" s="1"/>
      <c r="K898" s="1"/>
    </row>
    <row r="899" spans="1:11" ht="15.75" customHeight="1">
      <c r="A899" s="1"/>
      <c r="C899" s="1"/>
      <c r="E899" s="1"/>
      <c r="G899" s="27"/>
      <c r="I899" s="1"/>
      <c r="K899" s="1"/>
    </row>
    <row r="900" spans="1:11" ht="15.75" customHeight="1">
      <c r="A900" s="1"/>
      <c r="C900" s="1"/>
      <c r="E900" s="1"/>
      <c r="G900" s="27"/>
      <c r="I900" s="1"/>
      <c r="K900" s="1"/>
    </row>
    <row r="901" spans="1:11" ht="15.75" customHeight="1">
      <c r="A901" s="1"/>
      <c r="C901" s="1"/>
      <c r="E901" s="1"/>
      <c r="G901" s="27"/>
      <c r="I901" s="1"/>
      <c r="K901" s="1"/>
    </row>
    <row r="902" spans="1:11" ht="15.75" customHeight="1">
      <c r="A902" s="1"/>
      <c r="C902" s="1"/>
      <c r="E902" s="1"/>
      <c r="G902" s="27"/>
      <c r="I902" s="1"/>
      <c r="K902" s="1"/>
    </row>
    <row r="903" spans="1:11" ht="15.75" customHeight="1">
      <c r="A903" s="1"/>
      <c r="C903" s="1"/>
      <c r="E903" s="1"/>
      <c r="G903" s="27"/>
      <c r="I903" s="1"/>
      <c r="K903" s="1"/>
    </row>
    <row r="904" spans="1:11" ht="15.75" customHeight="1">
      <c r="A904" s="1"/>
      <c r="C904" s="1"/>
      <c r="E904" s="1"/>
      <c r="G904" s="27"/>
      <c r="I904" s="1"/>
      <c r="K904" s="1"/>
    </row>
    <row r="905" spans="1:11" ht="15.75" customHeight="1">
      <c r="A905" s="1"/>
      <c r="C905" s="1"/>
      <c r="E905" s="1"/>
      <c r="G905" s="27"/>
      <c r="I905" s="1"/>
      <c r="K905" s="1"/>
    </row>
    <row r="906" spans="1:11" ht="15.75" customHeight="1">
      <c r="A906" s="1"/>
      <c r="C906" s="1"/>
      <c r="E906" s="1"/>
      <c r="G906" s="27"/>
      <c r="I906" s="1"/>
      <c r="K906" s="1"/>
    </row>
    <row r="907" spans="1:11" ht="15.75" customHeight="1">
      <c r="A907" s="1"/>
      <c r="C907" s="1"/>
      <c r="E907" s="1"/>
      <c r="G907" s="27"/>
      <c r="I907" s="1"/>
      <c r="K907" s="1"/>
    </row>
    <row r="908" spans="1:11" ht="15.75" customHeight="1">
      <c r="A908" s="1"/>
      <c r="C908" s="1"/>
      <c r="E908" s="1"/>
      <c r="G908" s="27"/>
      <c r="I908" s="1"/>
      <c r="K908" s="1"/>
    </row>
    <row r="909" spans="1:11" ht="15.75" customHeight="1">
      <c r="A909" s="1"/>
      <c r="C909" s="1"/>
      <c r="E909" s="1"/>
      <c r="G909" s="27"/>
      <c r="I909" s="1"/>
      <c r="K909" s="1"/>
    </row>
    <row r="910" spans="1:11" ht="15.75" customHeight="1">
      <c r="A910" s="1"/>
      <c r="C910" s="1"/>
      <c r="E910" s="1"/>
      <c r="G910" s="27"/>
      <c r="I910" s="1"/>
      <c r="K910" s="1"/>
    </row>
    <row r="911" spans="1:11" ht="15.75" customHeight="1">
      <c r="A911" s="1"/>
      <c r="C911" s="1"/>
      <c r="E911" s="1"/>
      <c r="G911" s="27"/>
      <c r="I911" s="1"/>
      <c r="K911" s="1"/>
    </row>
    <row r="912" spans="1:11" ht="15.75" customHeight="1">
      <c r="A912" s="1"/>
      <c r="C912" s="1"/>
      <c r="E912" s="1"/>
      <c r="G912" s="27"/>
      <c r="I912" s="1"/>
      <c r="K912" s="1"/>
    </row>
    <row r="913" spans="1:11" ht="15.75" customHeight="1">
      <c r="A913" s="1"/>
      <c r="C913" s="1"/>
      <c r="E913" s="1"/>
      <c r="G913" s="27"/>
      <c r="I913" s="1"/>
      <c r="K913" s="1"/>
    </row>
    <row r="914" spans="1:11" ht="15.75" customHeight="1">
      <c r="A914" s="1"/>
      <c r="C914" s="1"/>
      <c r="E914" s="1"/>
      <c r="G914" s="27"/>
      <c r="I914" s="1"/>
      <c r="K914" s="1"/>
    </row>
    <row r="915" spans="1:11" ht="15.75" customHeight="1">
      <c r="A915" s="1"/>
      <c r="C915" s="1"/>
      <c r="E915" s="1"/>
      <c r="G915" s="27"/>
      <c r="I915" s="1"/>
      <c r="K915" s="1"/>
    </row>
    <row r="916" spans="1:11" ht="15.75" customHeight="1">
      <c r="A916" s="1"/>
      <c r="C916" s="1"/>
      <c r="E916" s="1"/>
      <c r="G916" s="27"/>
      <c r="I916" s="1"/>
      <c r="K916" s="1"/>
    </row>
    <row r="917" spans="1:11" ht="15.75" customHeight="1">
      <c r="A917" s="1"/>
      <c r="C917" s="1"/>
      <c r="E917" s="1"/>
      <c r="G917" s="27"/>
      <c r="I917" s="1"/>
      <c r="K917" s="1"/>
    </row>
    <row r="918" spans="1:11" ht="15.75" customHeight="1">
      <c r="A918" s="1"/>
      <c r="C918" s="1"/>
      <c r="E918" s="1"/>
      <c r="G918" s="27"/>
      <c r="I918" s="1"/>
      <c r="K918" s="1"/>
    </row>
    <row r="919" spans="1:11" ht="15.75" customHeight="1">
      <c r="A919" s="1"/>
      <c r="C919" s="1"/>
      <c r="E919" s="1"/>
      <c r="G919" s="27"/>
      <c r="I919" s="1"/>
      <c r="K919" s="1"/>
    </row>
    <row r="920" spans="1:11" ht="15.75" customHeight="1">
      <c r="A920" s="1"/>
      <c r="C920" s="1"/>
      <c r="E920" s="1"/>
      <c r="G920" s="27"/>
      <c r="I920" s="1"/>
      <c r="K920" s="1"/>
    </row>
    <row r="921" spans="1:11" ht="15.75" customHeight="1">
      <c r="A921" s="1"/>
      <c r="C921" s="1"/>
      <c r="E921" s="1"/>
      <c r="G921" s="27"/>
      <c r="I921" s="1"/>
      <c r="K921" s="1"/>
    </row>
    <row r="922" spans="1:11" ht="15.75" customHeight="1">
      <c r="A922" s="1"/>
      <c r="C922" s="1"/>
      <c r="E922" s="1"/>
      <c r="G922" s="27"/>
      <c r="I922" s="1"/>
      <c r="K922" s="1"/>
    </row>
    <row r="923" spans="1:11" ht="15.75" customHeight="1">
      <c r="A923" s="1"/>
      <c r="C923" s="1"/>
      <c r="E923" s="1"/>
      <c r="G923" s="27"/>
      <c r="I923" s="1"/>
      <c r="K923" s="1"/>
    </row>
    <row r="924" spans="1:11" ht="15.75" customHeight="1">
      <c r="A924" s="1"/>
      <c r="C924" s="1"/>
      <c r="E924" s="1"/>
      <c r="G924" s="27"/>
      <c r="I924" s="1"/>
      <c r="K924" s="1"/>
    </row>
    <row r="925" spans="1:11" ht="15.75" customHeight="1">
      <c r="A925" s="1"/>
      <c r="C925" s="1"/>
      <c r="E925" s="1"/>
      <c r="G925" s="27"/>
      <c r="I925" s="1"/>
      <c r="K925" s="1"/>
    </row>
    <row r="926" spans="1:11" ht="15.75" customHeight="1">
      <c r="A926" s="1"/>
      <c r="C926" s="1"/>
      <c r="E926" s="1"/>
      <c r="G926" s="27"/>
      <c r="I926" s="1"/>
      <c r="K926" s="1"/>
    </row>
    <row r="927" spans="1:11" ht="15.75" customHeight="1">
      <c r="A927" s="1"/>
      <c r="C927" s="1"/>
      <c r="E927" s="1"/>
      <c r="G927" s="27"/>
      <c r="I927" s="1"/>
      <c r="K927" s="1"/>
    </row>
    <row r="928" spans="1:11" ht="15.75" customHeight="1">
      <c r="A928" s="1"/>
      <c r="C928" s="1"/>
      <c r="E928" s="1"/>
      <c r="G928" s="27"/>
      <c r="I928" s="1"/>
      <c r="K928" s="1"/>
    </row>
    <row r="929" spans="1:11" ht="15.75" customHeight="1">
      <c r="A929" s="1"/>
      <c r="C929" s="1"/>
      <c r="E929" s="1"/>
      <c r="G929" s="27"/>
      <c r="I929" s="1"/>
      <c r="K929" s="1"/>
    </row>
    <row r="930" spans="1:11" ht="15.75" customHeight="1">
      <c r="A930" s="1"/>
      <c r="C930" s="1"/>
      <c r="E930" s="1"/>
      <c r="G930" s="27"/>
      <c r="I930" s="1"/>
      <c r="K930" s="1"/>
    </row>
    <row r="931" spans="1:11" ht="15.75" customHeight="1">
      <c r="A931" s="1"/>
      <c r="C931" s="1"/>
      <c r="E931" s="1"/>
      <c r="G931" s="27"/>
      <c r="I931" s="1"/>
      <c r="K931" s="1"/>
    </row>
    <row r="932" spans="1:11" ht="15.75" customHeight="1">
      <c r="A932" s="1"/>
      <c r="C932" s="1"/>
      <c r="E932" s="1"/>
      <c r="G932" s="27"/>
      <c r="I932" s="1"/>
      <c r="K932" s="1"/>
    </row>
    <row r="933" spans="1:11" ht="15.75" customHeight="1">
      <c r="A933" s="1"/>
      <c r="C933" s="1"/>
      <c r="E933" s="1"/>
      <c r="G933" s="27"/>
      <c r="I933" s="1"/>
      <c r="K933" s="1"/>
    </row>
    <row r="934" spans="1:11" ht="15.75" customHeight="1">
      <c r="A934" s="1"/>
      <c r="C934" s="1"/>
      <c r="E934" s="1"/>
      <c r="G934" s="27"/>
      <c r="I934" s="1"/>
      <c r="K934" s="1"/>
    </row>
    <row r="935" spans="1:11" ht="15.75" customHeight="1">
      <c r="A935" s="1"/>
      <c r="C935" s="1"/>
      <c r="E935" s="1"/>
      <c r="G935" s="27"/>
      <c r="I935" s="1"/>
      <c r="K935" s="1"/>
    </row>
    <row r="936" spans="1:11" ht="15.75" customHeight="1">
      <c r="A936" s="1"/>
      <c r="C936" s="1"/>
      <c r="E936" s="1"/>
      <c r="G936" s="27"/>
      <c r="I936" s="1"/>
      <c r="K936" s="1"/>
    </row>
    <row r="937" spans="1:11" ht="15.75" customHeight="1">
      <c r="A937" s="1"/>
      <c r="C937" s="1"/>
      <c r="E937" s="1"/>
      <c r="G937" s="27"/>
      <c r="I937" s="1"/>
      <c r="K937" s="1"/>
    </row>
    <row r="938" spans="1:11" ht="15.75" customHeight="1">
      <c r="A938" s="1"/>
      <c r="C938" s="1"/>
      <c r="E938" s="1"/>
      <c r="G938" s="27"/>
      <c r="I938" s="1"/>
      <c r="K938" s="1"/>
    </row>
    <row r="939" spans="1:11" ht="15.75" customHeight="1">
      <c r="A939" s="1"/>
      <c r="C939" s="1"/>
      <c r="E939" s="1"/>
      <c r="G939" s="27"/>
      <c r="I939" s="1"/>
      <c r="K939" s="1"/>
    </row>
    <row r="940" spans="1:11" ht="15.75" customHeight="1">
      <c r="A940" s="1"/>
      <c r="C940" s="1"/>
      <c r="E940" s="1"/>
      <c r="G940" s="27"/>
      <c r="I940" s="1"/>
      <c r="K940" s="1"/>
    </row>
    <row r="941" spans="1:11" ht="15.75" customHeight="1">
      <c r="A941" s="1"/>
      <c r="C941" s="1"/>
      <c r="E941" s="1"/>
      <c r="G941" s="27"/>
      <c r="I941" s="1"/>
      <c r="K941" s="1"/>
    </row>
    <row r="942" spans="1:11" ht="15.75" customHeight="1">
      <c r="A942" s="1"/>
      <c r="C942" s="1"/>
      <c r="E942" s="1"/>
      <c r="G942" s="27"/>
      <c r="I942" s="1"/>
      <c r="K942" s="1"/>
    </row>
    <row r="943" spans="1:11" ht="15.75" customHeight="1">
      <c r="A943" s="1"/>
      <c r="C943" s="1"/>
      <c r="E943" s="1"/>
      <c r="G943" s="27"/>
      <c r="I943" s="1"/>
      <c r="K943" s="1"/>
    </row>
    <row r="944" spans="1:11" ht="15.75" customHeight="1">
      <c r="A944" s="1"/>
      <c r="C944" s="1"/>
      <c r="E944" s="1"/>
      <c r="G944" s="27"/>
      <c r="I944" s="1"/>
      <c r="K944" s="1"/>
    </row>
    <row r="945" spans="1:11" ht="15.75" customHeight="1">
      <c r="A945" s="1"/>
      <c r="C945" s="1"/>
      <c r="E945" s="1"/>
      <c r="G945" s="27"/>
      <c r="I945" s="1"/>
      <c r="K945" s="1"/>
    </row>
    <row r="946" spans="1:11" ht="15.75" customHeight="1">
      <c r="A946" s="1"/>
      <c r="C946" s="1"/>
      <c r="E946" s="1"/>
      <c r="G946" s="27"/>
      <c r="I946" s="1"/>
      <c r="K946" s="1"/>
    </row>
    <row r="947" spans="1:11" ht="15.75" customHeight="1">
      <c r="A947" s="1"/>
      <c r="C947" s="1"/>
      <c r="E947" s="1"/>
      <c r="G947" s="27"/>
      <c r="I947" s="1"/>
      <c r="K947" s="1"/>
    </row>
    <row r="948" spans="1:11" ht="15.75" customHeight="1">
      <c r="A948" s="1"/>
      <c r="C948" s="1"/>
      <c r="E948" s="1"/>
      <c r="G948" s="27"/>
      <c r="I948" s="1"/>
      <c r="K948" s="1"/>
    </row>
    <row r="949" spans="1:11" ht="15.75" customHeight="1">
      <c r="A949" s="1"/>
      <c r="C949" s="1"/>
      <c r="E949" s="1"/>
      <c r="G949" s="27"/>
      <c r="I949" s="1"/>
      <c r="K949" s="1"/>
    </row>
    <row r="950" spans="1:11" ht="15.75" customHeight="1">
      <c r="A950" s="1"/>
      <c r="C950" s="1"/>
      <c r="E950" s="1"/>
      <c r="G950" s="27"/>
      <c r="I950" s="1"/>
      <c r="K950" s="1"/>
    </row>
    <row r="951" spans="1:11" ht="15.75" customHeight="1">
      <c r="A951" s="1"/>
      <c r="C951" s="1"/>
      <c r="E951" s="1"/>
      <c r="G951" s="27"/>
      <c r="I951" s="1"/>
      <c r="K951" s="1"/>
    </row>
    <row r="952" spans="1:11" ht="15.75" customHeight="1">
      <c r="A952" s="1"/>
      <c r="C952" s="1"/>
      <c r="E952" s="1"/>
      <c r="G952" s="27"/>
      <c r="I952" s="1"/>
      <c r="K952" s="1"/>
    </row>
    <row r="953" spans="1:11" ht="15.75" customHeight="1">
      <c r="A953" s="1"/>
      <c r="C953" s="1"/>
      <c r="E953" s="1"/>
      <c r="G953" s="27"/>
      <c r="I953" s="1"/>
      <c r="K953" s="1"/>
    </row>
    <row r="954" spans="1:11" ht="15.75" customHeight="1">
      <c r="A954" s="1"/>
      <c r="C954" s="1"/>
      <c r="E954" s="1"/>
      <c r="G954" s="27"/>
      <c r="I954" s="1"/>
      <c r="K954" s="1"/>
    </row>
    <row r="955" spans="1:11" ht="15.75" customHeight="1">
      <c r="A955" s="1"/>
      <c r="C955" s="1"/>
      <c r="E955" s="1"/>
      <c r="G955" s="27"/>
      <c r="I955" s="1"/>
      <c r="K955" s="1"/>
    </row>
    <row r="956" spans="1:11" ht="15.75" customHeight="1">
      <c r="A956" s="1"/>
      <c r="C956" s="1"/>
      <c r="E956" s="1"/>
      <c r="G956" s="27"/>
      <c r="I956" s="1"/>
      <c r="K956" s="1"/>
    </row>
    <row r="957" spans="1:11" ht="15.75" customHeight="1">
      <c r="A957" s="1"/>
      <c r="C957" s="1"/>
      <c r="E957" s="1"/>
      <c r="G957" s="27"/>
      <c r="I957" s="1"/>
      <c r="K957" s="1"/>
    </row>
    <row r="958" spans="1:11" ht="15.75" customHeight="1">
      <c r="A958" s="1"/>
      <c r="C958" s="1"/>
      <c r="E958" s="1"/>
      <c r="G958" s="27"/>
      <c r="I958" s="1"/>
      <c r="K958" s="1"/>
    </row>
    <row r="959" spans="1:11" ht="15.75" customHeight="1">
      <c r="A959" s="1"/>
      <c r="C959" s="1"/>
      <c r="E959" s="1"/>
      <c r="G959" s="27"/>
      <c r="I959" s="1"/>
      <c r="K959" s="1"/>
    </row>
    <row r="960" spans="1:11" ht="15.75" customHeight="1">
      <c r="A960" s="1"/>
      <c r="C960" s="1"/>
      <c r="E960" s="1"/>
      <c r="G960" s="27"/>
      <c r="I960" s="1"/>
      <c r="K960" s="1"/>
    </row>
    <row r="961" spans="1:11" ht="15.75" customHeight="1">
      <c r="A961" s="1"/>
      <c r="C961" s="1"/>
      <c r="E961" s="1"/>
      <c r="G961" s="27"/>
      <c r="I961" s="1"/>
      <c r="K961" s="1"/>
    </row>
    <row r="962" spans="1:11" ht="15.75" customHeight="1">
      <c r="A962" s="1"/>
      <c r="C962" s="1"/>
      <c r="E962" s="1"/>
      <c r="G962" s="27"/>
      <c r="I962" s="1"/>
      <c r="K962" s="1"/>
    </row>
    <row r="963" spans="1:11" ht="15.75" customHeight="1">
      <c r="A963" s="1"/>
      <c r="C963" s="1"/>
      <c r="E963" s="1"/>
      <c r="G963" s="27"/>
      <c r="I963" s="1"/>
      <c r="K963" s="1"/>
    </row>
    <row r="964" spans="1:11" ht="15.75" customHeight="1">
      <c r="A964" s="1"/>
      <c r="C964" s="1"/>
      <c r="E964" s="1"/>
      <c r="G964" s="27"/>
      <c r="I964" s="1"/>
      <c r="K964" s="1"/>
    </row>
    <row r="965" spans="1:11" ht="15.75" customHeight="1">
      <c r="A965" s="1"/>
      <c r="C965" s="1"/>
      <c r="E965" s="1"/>
      <c r="G965" s="27"/>
      <c r="I965" s="1"/>
      <c r="K965" s="1"/>
    </row>
    <row r="966" spans="1:11" ht="15.75" customHeight="1">
      <c r="A966" s="1"/>
      <c r="C966" s="1"/>
      <c r="E966" s="1"/>
      <c r="G966" s="27"/>
      <c r="I966" s="1"/>
      <c r="K966" s="1"/>
    </row>
    <row r="967" spans="1:11" ht="15.75" customHeight="1">
      <c r="A967" s="1"/>
      <c r="C967" s="1"/>
      <c r="E967" s="1"/>
      <c r="G967" s="27"/>
      <c r="I967" s="1"/>
      <c r="K967" s="1"/>
    </row>
    <row r="968" spans="1:11" ht="15.75" customHeight="1">
      <c r="A968" s="1"/>
      <c r="C968" s="1"/>
      <c r="E968" s="1"/>
      <c r="G968" s="27"/>
      <c r="I968" s="1"/>
      <c r="K968" s="1"/>
    </row>
    <row r="969" spans="1:11" ht="15.75" customHeight="1">
      <c r="A969" s="1"/>
      <c r="C969" s="1"/>
      <c r="E969" s="1"/>
      <c r="G969" s="27"/>
      <c r="I969" s="1"/>
      <c r="K969" s="1"/>
    </row>
    <row r="970" spans="1:11" ht="15.75" customHeight="1">
      <c r="A970" s="1"/>
      <c r="C970" s="1"/>
      <c r="E970" s="1"/>
      <c r="G970" s="27"/>
      <c r="I970" s="1"/>
      <c r="K970" s="1"/>
    </row>
    <row r="971" spans="1:11" ht="15.75" customHeight="1">
      <c r="A971" s="1"/>
      <c r="C971" s="1"/>
      <c r="E971" s="1"/>
      <c r="G971" s="27"/>
      <c r="I971" s="1"/>
      <c r="K971" s="1"/>
    </row>
    <row r="972" spans="1:11" ht="15.75" customHeight="1">
      <c r="A972" s="1"/>
      <c r="C972" s="1"/>
      <c r="E972" s="1"/>
      <c r="G972" s="27"/>
      <c r="I972" s="1"/>
      <c r="K972" s="1"/>
    </row>
    <row r="973" spans="1:11" ht="15.75" customHeight="1">
      <c r="A973" s="1"/>
      <c r="C973" s="1"/>
      <c r="E973" s="1"/>
      <c r="G973" s="27"/>
      <c r="I973" s="1"/>
      <c r="K973" s="1"/>
    </row>
    <row r="974" spans="1:11" ht="15.75" customHeight="1">
      <c r="A974" s="1"/>
      <c r="C974" s="1"/>
      <c r="E974" s="1"/>
      <c r="G974" s="27"/>
      <c r="I974" s="1"/>
      <c r="K974" s="1"/>
    </row>
    <row r="975" spans="1:11" ht="15.75" customHeight="1">
      <c r="A975" s="1"/>
      <c r="C975" s="1"/>
      <c r="E975" s="1"/>
      <c r="G975" s="27"/>
      <c r="I975" s="1"/>
      <c r="K975" s="1"/>
    </row>
    <row r="976" spans="1:11" ht="15.75" customHeight="1">
      <c r="A976" s="1"/>
      <c r="C976" s="1"/>
      <c r="E976" s="1"/>
      <c r="G976" s="27"/>
      <c r="I976" s="1"/>
      <c r="K976" s="1"/>
    </row>
    <row r="977" spans="1:11" ht="15.75" customHeight="1">
      <c r="A977" s="1"/>
      <c r="C977" s="1"/>
      <c r="E977" s="1"/>
      <c r="G977" s="27"/>
      <c r="I977" s="1"/>
      <c r="K977" s="1"/>
    </row>
    <row r="978" spans="1:11" ht="15.75" customHeight="1">
      <c r="A978" s="1"/>
      <c r="C978" s="1"/>
      <c r="E978" s="1"/>
      <c r="G978" s="27"/>
      <c r="I978" s="1"/>
      <c r="K978" s="1"/>
    </row>
    <row r="979" spans="1:11" ht="15.75" customHeight="1">
      <c r="A979" s="1"/>
      <c r="C979" s="1"/>
      <c r="E979" s="1"/>
      <c r="G979" s="27"/>
      <c r="I979" s="1"/>
      <c r="K979" s="1"/>
    </row>
    <row r="980" spans="1:11" ht="15.75" customHeight="1">
      <c r="A980" s="1"/>
      <c r="C980" s="1"/>
      <c r="E980" s="1"/>
      <c r="G980" s="27"/>
      <c r="I980" s="1"/>
      <c r="K980" s="1"/>
    </row>
    <row r="981" spans="1:11" ht="15.75" customHeight="1">
      <c r="A981" s="1"/>
      <c r="C981" s="1"/>
      <c r="E981" s="1"/>
      <c r="G981" s="27"/>
      <c r="I981" s="1"/>
      <c r="K981" s="1"/>
    </row>
    <row r="982" spans="1:11" ht="15.75" customHeight="1">
      <c r="A982" s="1"/>
      <c r="C982" s="1"/>
      <c r="E982" s="1"/>
      <c r="G982" s="27"/>
      <c r="I982" s="1"/>
      <c r="K982" s="1"/>
    </row>
    <row r="983" spans="1:11" ht="15.75" customHeight="1">
      <c r="A983" s="1"/>
      <c r="C983" s="1"/>
      <c r="E983" s="1"/>
      <c r="G983" s="27"/>
      <c r="I983" s="1"/>
      <c r="K983" s="1"/>
    </row>
    <row r="984" spans="1:11" ht="15.75" customHeight="1">
      <c r="A984" s="1"/>
      <c r="C984" s="1"/>
      <c r="E984" s="1"/>
      <c r="G984" s="27"/>
      <c r="I984" s="1"/>
      <c r="K984" s="1"/>
    </row>
    <row r="985" spans="1:11" ht="15.75" customHeight="1">
      <c r="A985" s="1"/>
      <c r="C985" s="1"/>
      <c r="E985" s="1"/>
      <c r="G985" s="27"/>
      <c r="I985" s="1"/>
      <c r="K985" s="1"/>
    </row>
    <row r="986" spans="1:11" ht="15.75" customHeight="1">
      <c r="A986" s="1"/>
      <c r="C986" s="1"/>
      <c r="E986" s="1"/>
      <c r="G986" s="27"/>
      <c r="I986" s="1"/>
      <c r="K986" s="1"/>
    </row>
    <row r="987" spans="1:11" ht="15.75" customHeight="1">
      <c r="A987" s="1"/>
      <c r="C987" s="1"/>
      <c r="E987" s="1"/>
      <c r="G987" s="27"/>
      <c r="I987" s="1"/>
      <c r="K987" s="1"/>
    </row>
    <row r="988" spans="1:11" ht="15.75" customHeight="1">
      <c r="A988" s="1"/>
      <c r="C988" s="1"/>
      <c r="E988" s="1"/>
      <c r="G988" s="27"/>
      <c r="I988" s="1"/>
      <c r="K988" s="1"/>
    </row>
    <row r="989" spans="1:11" ht="15.75" customHeight="1">
      <c r="A989" s="1"/>
      <c r="C989" s="1"/>
      <c r="E989" s="1"/>
      <c r="G989" s="27"/>
      <c r="I989" s="1"/>
      <c r="K989" s="1"/>
    </row>
    <row r="990" spans="1:11" ht="15.75" customHeight="1">
      <c r="A990" s="1"/>
      <c r="C990" s="1"/>
      <c r="E990" s="1"/>
      <c r="G990" s="27"/>
      <c r="I990" s="1"/>
      <c r="K990" s="1"/>
    </row>
    <row r="991" spans="1:11" ht="15.75" customHeight="1">
      <c r="A991" s="1"/>
      <c r="C991" s="1"/>
      <c r="E991" s="1"/>
      <c r="G991" s="27"/>
      <c r="I991" s="1"/>
      <c r="K991" s="1"/>
    </row>
    <row r="992" spans="1:11" ht="15.75" customHeight="1">
      <c r="A992" s="1"/>
      <c r="C992" s="1"/>
      <c r="E992" s="1"/>
      <c r="G992" s="27"/>
      <c r="I992" s="1"/>
      <c r="K992" s="1"/>
    </row>
    <row r="993" spans="1:11" ht="15.75" customHeight="1">
      <c r="A993" s="1"/>
      <c r="C993" s="1"/>
      <c r="E993" s="1"/>
      <c r="G993" s="27"/>
      <c r="I993" s="1"/>
      <c r="K993" s="1"/>
    </row>
    <row r="994" spans="1:11" ht="15.75" customHeight="1">
      <c r="A994" s="1"/>
      <c r="C994" s="1"/>
      <c r="E994" s="1"/>
      <c r="G994" s="27"/>
      <c r="I994" s="1"/>
      <c r="K994" s="1"/>
    </row>
    <row r="995" spans="1:11" ht="15.75" customHeight="1">
      <c r="A995" s="1"/>
      <c r="C995" s="1"/>
      <c r="E995" s="1"/>
      <c r="G995" s="27"/>
      <c r="I995" s="1"/>
      <c r="K995" s="1"/>
    </row>
    <row r="996" spans="1:11" ht="15.75" customHeight="1">
      <c r="A996" s="1"/>
      <c r="C996" s="1"/>
      <c r="E996" s="1"/>
      <c r="G996" s="27"/>
      <c r="I996" s="1"/>
      <c r="K996" s="1"/>
    </row>
    <row r="997" spans="1:11" ht="15.75" customHeight="1">
      <c r="A997" s="1"/>
      <c r="C997" s="1"/>
      <c r="E997" s="1"/>
      <c r="G997" s="27"/>
      <c r="I997" s="1"/>
      <c r="K997" s="1"/>
    </row>
    <row r="998" spans="1:11" ht="15.75" customHeight="1">
      <c r="A998" s="1"/>
      <c r="C998" s="1"/>
      <c r="E998" s="1"/>
      <c r="G998" s="27"/>
      <c r="I998" s="1"/>
      <c r="K998" s="1"/>
    </row>
    <row r="999" spans="1:11" ht="15.75" customHeight="1">
      <c r="A999" s="1"/>
      <c r="C999" s="1"/>
      <c r="E999" s="1"/>
      <c r="G999" s="27"/>
      <c r="I999" s="1"/>
      <c r="K999" s="1"/>
    </row>
    <row r="1000" spans="1:11" ht="15.75" customHeight="1">
      <c r="A1000" s="1"/>
      <c r="C1000" s="1"/>
      <c r="E1000" s="1"/>
      <c r="G1000" s="27"/>
      <c r="I1000" s="1"/>
      <c r="K1000" s="1"/>
    </row>
  </sheetData>
  <sheetProtection algorithmName="SHA-512" hashValue="9+1qBltAH88/1cGj9AQiCGaAJg/XSke+BggUIXMgMhWiqVP/phf+EZXv7mcQ/Kg6y5zJ6Q/1RHWAVjAZuFxIAg==" saltValue="yB6sAe1q1yLfAncpKqUevg==" spinCount="100000" sheet="1" objects="1" scenarios="1" selectLockedCells="1"/>
  <mergeCells count="30">
    <mergeCell ref="L51:L53"/>
    <mergeCell ref="J62:L62"/>
    <mergeCell ref="J68:L68"/>
    <mergeCell ref="D23:D24"/>
    <mergeCell ref="D27:D29"/>
    <mergeCell ref="G56:G57"/>
    <mergeCell ref="J27:J29"/>
    <mergeCell ref="L27:L29"/>
    <mergeCell ref="J23:J24"/>
    <mergeCell ref="J25:J26"/>
    <mergeCell ref="J47:J48"/>
    <mergeCell ref="J49:J50"/>
    <mergeCell ref="J51:J53"/>
    <mergeCell ref="B47:B49"/>
    <mergeCell ref="D47:D48"/>
    <mergeCell ref="B51:B53"/>
    <mergeCell ref="D51:D53"/>
    <mergeCell ref="H23:H25"/>
    <mergeCell ref="H27:H29"/>
    <mergeCell ref="G32:G33"/>
    <mergeCell ref="H47:H49"/>
    <mergeCell ref="F51:F53"/>
    <mergeCell ref="H51:H53"/>
    <mergeCell ref="B27:B29"/>
    <mergeCell ref="F27:F29"/>
    <mergeCell ref="B3:J3"/>
    <mergeCell ref="B6:L6"/>
    <mergeCell ref="B8:H8"/>
    <mergeCell ref="B9:J9"/>
    <mergeCell ref="B23:B25"/>
  </mergeCells>
  <conditionalFormatting sqref="B37:F37">
    <cfRule type="expression" dxfId="69" priority="5">
      <formula>$D$20&lt;&gt;"O - ostatní výsledky"</formula>
    </cfRule>
  </conditionalFormatting>
  <conditionalFormatting sqref="H37:L37">
    <cfRule type="expression" dxfId="68" priority="6">
      <formula>$J$20&lt;&gt;"O - ostatní výsledky"</formula>
    </cfRule>
  </conditionalFormatting>
  <conditionalFormatting sqref="J18 J20 J23:J24 J27:J29 J31 J33">
    <cfRule type="expression" dxfId="67" priority="9">
      <formula>$D$11&lt;2</formula>
    </cfRule>
  </conditionalFormatting>
  <conditionalFormatting sqref="D42 D44 D47:D48 D55 D57">
    <cfRule type="expression" dxfId="66" priority="10">
      <formula>$D$11&lt;3</formula>
    </cfRule>
  </conditionalFormatting>
  <conditionalFormatting sqref="J42 J44 J47:J48 J51:J53 J55 J57">
    <cfRule type="expression" dxfId="65" priority="11">
      <formula>$D$11&lt;4</formula>
    </cfRule>
  </conditionalFormatting>
  <conditionalFormatting sqref="G35">
    <cfRule type="expression" dxfId="64" priority="4">
      <formula>$D$20&lt;&gt;"O - ostatní výsledky"</formula>
    </cfRule>
  </conditionalFormatting>
  <conditionalFormatting sqref="G59">
    <cfRule type="expression" dxfId="63" priority="3">
      <formula>$D$44&lt;&gt;"O - ostatní výsledky"</formula>
    </cfRule>
  </conditionalFormatting>
  <conditionalFormatting sqref="D27:D29">
    <cfRule type="expression" dxfId="62" priority="2">
      <formula>$D$11&lt;2</formula>
    </cfRule>
  </conditionalFormatting>
  <conditionalFormatting sqref="D51:D53">
    <cfRule type="expression" dxfId="61" priority="1">
      <formula>$D$11&lt;2</formula>
    </cfRule>
  </conditionalFormatting>
  <dataValidations count="8">
    <dataValidation type="decimal" allowBlank="1" showInputMessage="1" showErrorMessage="1" prompt="Procentuální podíl se musí pohybovat mezi 1 a 100 %." sqref="D23 D47" xr:uid="{00000000-0002-0000-0600-000001000000}">
      <formula1>0.01</formula1>
      <formula2>1</formula2>
    </dataValidation>
    <dataValidation type="custom" allowBlank="1" showInputMessage="1" prompt="Vložte popisek o maximální délce 150 znaků._x000a_" sqref="D33 J33" xr:uid="{00000000-0002-0000-0600-000002000000}">
      <formula1>LTE(LEN(D33),(150))</formula1>
    </dataValidation>
    <dataValidation type="custom" allowBlank="1" showInputMessage="1" showErrorMessage="1" prompt="Zadejte název výsledku o maximální délce 150 znaků." sqref="E18 K18 E42 K42" xr:uid="{00000000-0002-0000-0600-000003000000}">
      <formula1>LTE(LEN(E18),(150))</formula1>
    </dataValidation>
    <dataValidation type="list" allowBlank="1" showErrorMessage="1" sqref="D11" xr:uid="{00000000-0002-0000-0600-000004000000}">
      <formula1>"Vyberte možnost ze seznamu:,1.0,2.0,3.0,4.0"</formula1>
    </dataValidation>
    <dataValidation type="custom" allowBlank="1" showInputMessage="1" showErrorMessage="1" prompt="Vložte popisek o maximální délce 150 znaků." sqref="E27:E29 E51:E53" xr:uid="{00000000-0002-0000-0600-000006000000}">
      <formula1>GTE(LEN(E27),(150))</formula1>
    </dataValidation>
    <dataValidation type="custom" allowBlank="1" showInputMessage="1" showErrorMessage="1" prompt="Vložte popisek o maximální délce 150 znaků._x000a_" sqref="D57 J57" xr:uid="{00000000-0002-0000-0600-000007000000}">
      <formula1>LTE(LEN(D57),(150))</formula1>
    </dataValidation>
    <dataValidation type="custom" allowBlank="1" showInputMessage="1" prompt="Zadejte název výsledku o maximální délce 150 znaků." sqref="D18 J18 D42 J42" xr:uid="{00000000-0002-0000-0600-000008000000}">
      <formula1>LTE(LEN(D18),(150))</formula1>
    </dataValidation>
    <dataValidation type="custom" allowBlank="1" showInputMessage="1" prompt="Vložte popisek o maximální délce 150 znaků._x000a_Nezapomeňte uvést procentuální podíl." sqref="K27:K29 D31:E31 J31:K31 E33 K33 K51:K53 D55:E55 J55:K55 E57 K57" xr:uid="{00000000-0002-0000-0600-000009000000}">
      <formula1>LTE(LEN(D27),(150))</formula1>
    </dataValidation>
  </dataValidations>
  <hyperlinks>
    <hyperlink ref="B16" r:id="rId1" xr:uid="{00000000-0004-0000-0600-000000000000}"/>
    <hyperlink ref="H16" r:id="rId2" xr:uid="{00000000-0004-0000-0600-000001000000}"/>
    <hyperlink ref="B40" r:id="rId3" xr:uid="{00000000-0004-0000-0600-000002000000}"/>
    <hyperlink ref="H40" r:id="rId4" xr:uid="{00000000-0004-0000-0600-000003000000}"/>
  </hyperlinks>
  <pageMargins left="0.7" right="0.7" top="0.78740157499999996" bottom="0.78740157499999996" header="0" footer="0"/>
  <pageSetup paperSize="9" fitToHeight="0" orientation="landscape" r:id="rId5"/>
  <drawing r:id="rId6"/>
  <extLst>
    <ext xmlns:x14="http://schemas.microsoft.com/office/spreadsheetml/2009/9/main" uri="{CCE6A557-97BC-4b89-ADB6-D9C93CAAB3DF}">
      <x14:dataValidations xmlns:xm="http://schemas.microsoft.com/office/excel/2006/main" count="2">
        <x14:dataValidation type="list" allowBlank="1" xr:uid="{00000000-0002-0000-0600-000000000000}">
          <x14:formula1>
            <xm:f>číselníky!$H$3:$H$13</xm:f>
          </x14:formula1>
          <xm:sqref>E20:E21 K20:K21 E44:E45 K44:K45</xm:sqref>
        </x14:dataValidation>
        <x14:dataValidation type="list" allowBlank="1" showInputMessage="1" showErrorMessage="1" prompt="Neplatná hodnota - Vyberte prosím některou z možností rozevíracího seznamu." xr:uid="{00000000-0002-0000-0600-000005000000}">
          <x14:formula1>
            <xm:f>číselníky!$AI$29:$AI$41</xm:f>
          </x14:formula1>
          <xm:sqref>J44 D20 J20 D44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rgb="FFF8F8F8"/>
    <pageSetUpPr fitToPage="1"/>
  </sheetPr>
  <dimension ref="A1:Z1000"/>
  <sheetViews>
    <sheetView showGridLines="0" zoomScaleNormal="100" workbookViewId="0">
      <selection activeCell="E4" sqref="E4"/>
    </sheetView>
  </sheetViews>
  <sheetFormatPr defaultColWidth="14.42578125" defaultRowHeight="15" customHeight="1"/>
  <cols>
    <col min="1" max="1" width="5.5703125" customWidth="1"/>
    <col min="2" max="2" width="51.42578125" customWidth="1"/>
    <col min="3" max="3" width="2.85546875" customWidth="1"/>
    <col min="4" max="4" width="22.5703125" customWidth="1"/>
    <col min="5" max="8" width="21.5703125" customWidth="1"/>
    <col min="9" max="9" width="24" customWidth="1"/>
    <col min="10" max="10" width="26" customWidth="1"/>
    <col min="11" max="11" width="8.7109375" customWidth="1"/>
    <col min="12" max="12" width="14.2851562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188</v>
      </c>
      <c r="C3" s="525"/>
      <c r="D3" s="525"/>
      <c r="E3" s="525"/>
      <c r="F3" s="525"/>
      <c r="G3" s="526"/>
      <c r="H3" s="107"/>
      <c r="I3" s="129"/>
      <c r="J3" s="129"/>
      <c r="K3" s="129"/>
      <c r="L3" s="1"/>
      <c r="M3" s="1"/>
      <c r="N3" s="1"/>
      <c r="O3" s="1"/>
      <c r="P3" s="1"/>
      <c r="Q3" s="1"/>
      <c r="R3" s="1"/>
      <c r="S3" s="1"/>
      <c r="T3" s="1"/>
      <c r="U3" s="1"/>
      <c r="V3" s="1"/>
      <c r="W3" s="1"/>
      <c r="X3" s="1"/>
      <c r="Y3" s="1"/>
      <c r="Z3" s="1"/>
    </row>
    <row r="4" spans="1:26" ht="15.75" customHeight="1">
      <c r="A4" s="1"/>
      <c r="B4" s="130"/>
      <c r="C4" s="130"/>
      <c r="D4" s="75"/>
      <c r="E4" s="75"/>
      <c r="F4" s="75"/>
      <c r="G4" s="75"/>
      <c r="H4" s="75"/>
      <c r="I4" s="75"/>
      <c r="J4" s="75"/>
      <c r="K4" s="75"/>
      <c r="L4" s="75"/>
    </row>
    <row r="5" spans="1:26" ht="15.75" customHeight="1">
      <c r="A5" s="1"/>
      <c r="B5" s="108"/>
      <c r="C5" s="108"/>
      <c r="D5" s="75"/>
      <c r="E5" s="75"/>
      <c r="F5" s="75"/>
      <c r="G5" s="75"/>
      <c r="H5" s="75"/>
      <c r="I5" s="75"/>
      <c r="J5" s="75"/>
      <c r="K5" s="75"/>
      <c r="L5" s="75"/>
    </row>
    <row r="6" spans="1:26" ht="24" customHeight="1">
      <c r="A6" s="1"/>
      <c r="B6" s="408" t="s">
        <v>59</v>
      </c>
      <c r="C6" s="409"/>
      <c r="D6" s="409"/>
      <c r="E6" s="409"/>
      <c r="F6" s="409"/>
      <c r="G6" s="409"/>
      <c r="H6" s="409"/>
      <c r="I6" s="409"/>
      <c r="J6" s="409"/>
      <c r="K6" s="410"/>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189</v>
      </c>
      <c r="C8" s="108"/>
      <c r="D8" s="527" t="str">
        <f>IF('Hlavní uchazeč'!D15="","Chybí doplnit obchodní jméno na listu Hlavní uchazeč",číselníky!Y9)</f>
        <v>Chybí doplnit obchodní jméno na listu Hlavní uchazeč</v>
      </c>
      <c r="E8" s="455"/>
      <c r="F8" s="455"/>
      <c r="G8" s="133"/>
      <c r="H8" s="133"/>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135" t="s">
        <v>190</v>
      </c>
      <c r="C10" s="119"/>
      <c r="D10" s="134"/>
      <c r="E10" s="134"/>
      <c r="F10" s="528"/>
      <c r="G10" s="402"/>
      <c r="H10" s="402"/>
      <c r="I10" s="403"/>
      <c r="J10" s="10"/>
      <c r="K10" s="10"/>
      <c r="L10" s="10"/>
    </row>
    <row r="11" spans="1:26" ht="11.25" customHeight="1">
      <c r="A11" s="1"/>
      <c r="B11" s="29"/>
      <c r="C11" s="29"/>
      <c r="D11" s="136"/>
      <c r="E11" s="29"/>
      <c r="F11" s="29"/>
      <c r="G11" s="29"/>
      <c r="H11" s="29"/>
      <c r="I11" s="29"/>
      <c r="J11" s="29"/>
      <c r="K11" s="29"/>
      <c r="L11" s="29"/>
    </row>
    <row r="12" spans="1:26" ht="15" customHeight="1">
      <c r="A12" s="1"/>
      <c r="B12" s="14" t="s">
        <v>158</v>
      </c>
      <c r="C12" s="29"/>
      <c r="D12" s="529" t="str">
        <f>IF('Hlavní uchazeč'!D19="Vyberte možnost:","Chybí doplnit",číselníky!X14)</f>
        <v>Chybí doplnit</v>
      </c>
      <c r="E12" s="403"/>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1" t="s">
        <v>191</v>
      </c>
      <c r="C14" s="29"/>
      <c r="D14" s="520"/>
      <c r="E14" s="521" t="str">
        <f>IF(D14="","     Nevyplněno","")</f>
        <v xml:space="preserve">     Nevyplněno</v>
      </c>
      <c r="F14" s="414"/>
      <c r="G14" s="29"/>
      <c r="H14" s="29"/>
      <c r="I14" s="29"/>
      <c r="J14" s="29"/>
      <c r="K14" s="29"/>
      <c r="L14" s="29"/>
      <c r="M14" s="1"/>
      <c r="N14" s="1"/>
      <c r="O14" s="1"/>
      <c r="P14" s="1"/>
      <c r="Q14" s="1"/>
      <c r="R14" s="1"/>
      <c r="S14" s="1"/>
      <c r="T14" s="1"/>
      <c r="U14" s="1"/>
      <c r="V14" s="1"/>
      <c r="W14" s="1"/>
      <c r="X14" s="1"/>
      <c r="Y14" s="1"/>
      <c r="Z14" s="1"/>
    </row>
    <row r="15" spans="1:26" ht="15" customHeight="1">
      <c r="A15" s="1"/>
      <c r="B15" s="460"/>
      <c r="C15" s="29"/>
      <c r="D15" s="483"/>
      <c r="E15" s="522"/>
      <c r="F15" s="416"/>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513" t="s">
        <v>192</v>
      </c>
      <c r="C17" s="402"/>
      <c r="D17" s="402"/>
      <c r="E17" s="402"/>
      <c r="F17" s="402"/>
      <c r="G17" s="402"/>
      <c r="H17" s="402"/>
      <c r="I17" s="403"/>
      <c r="J17" s="138"/>
      <c r="K17" s="138"/>
      <c r="L17" s="138"/>
      <c r="M17" s="1"/>
      <c r="N17" s="1"/>
      <c r="O17" s="1"/>
      <c r="P17" s="1"/>
      <c r="Q17" s="1"/>
      <c r="R17" s="1"/>
      <c r="S17" s="1"/>
      <c r="T17" s="1"/>
      <c r="U17" s="1"/>
      <c r="V17" s="1"/>
      <c r="W17" s="1"/>
      <c r="X17" s="1"/>
      <c r="Y17" s="1"/>
      <c r="Z17" s="1"/>
    </row>
    <row r="18" spans="1:26" ht="54.75" customHeight="1">
      <c r="A18" s="1"/>
      <c r="B18" s="523" t="s">
        <v>193</v>
      </c>
      <c r="C18" s="402"/>
      <c r="D18" s="402"/>
      <c r="E18" s="402"/>
      <c r="F18" s="402"/>
      <c r="G18" s="402"/>
      <c r="H18" s="402"/>
      <c r="I18" s="402"/>
      <c r="J18" s="402"/>
      <c r="K18" s="402"/>
      <c r="L18" s="403"/>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16" t="s">
        <v>1933</v>
      </c>
      <c r="C21" s="29"/>
      <c r="D21" s="140" t="s">
        <v>194</v>
      </c>
      <c r="E21" s="141" t="s">
        <v>195</v>
      </c>
      <c r="F21" s="142" t="s">
        <v>196</v>
      </c>
      <c r="G21" s="142" t="s">
        <v>197</v>
      </c>
      <c r="H21" s="143" t="s">
        <v>198</v>
      </c>
      <c r="I21" s="29"/>
      <c r="J21" s="29"/>
      <c r="K21" s="29"/>
      <c r="L21" s="29"/>
    </row>
    <row r="22" spans="1:26" ht="30.75" customHeight="1">
      <c r="A22" s="1"/>
      <c r="B22" s="460"/>
      <c r="C22" s="29"/>
      <c r="D22" s="144" t="s">
        <v>199</v>
      </c>
      <c r="E22" s="145">
        <v>0.7</v>
      </c>
      <c r="F22" s="145">
        <v>0.45</v>
      </c>
      <c r="G22" s="145">
        <v>0.8</v>
      </c>
      <c r="H22" s="146">
        <v>0.6</v>
      </c>
      <c r="I22" s="29"/>
      <c r="J22" s="29"/>
      <c r="K22" s="29"/>
      <c r="L22" s="29"/>
    </row>
    <row r="23" spans="1:26" ht="30.75" customHeight="1">
      <c r="A23" s="1"/>
      <c r="B23" s="29"/>
      <c r="C23" s="29"/>
      <c r="D23" s="144" t="s">
        <v>200</v>
      </c>
      <c r="E23" s="147">
        <v>0.6</v>
      </c>
      <c r="F23" s="147">
        <v>0.35</v>
      </c>
      <c r="G23" s="147">
        <v>0.75</v>
      </c>
      <c r="H23" s="148">
        <v>0.5</v>
      </c>
      <c r="I23" s="29"/>
      <c r="J23" s="29"/>
      <c r="K23" s="29"/>
      <c r="L23" s="29"/>
    </row>
    <row r="24" spans="1:26" ht="30.75" customHeight="1">
      <c r="A24" s="1"/>
      <c r="B24" s="29"/>
      <c r="C24" s="29"/>
      <c r="D24" s="149" t="s">
        <v>201</v>
      </c>
      <c r="E24" s="145">
        <v>0.5</v>
      </c>
      <c r="F24" s="145">
        <v>0.25</v>
      </c>
      <c r="G24" s="145">
        <v>0.65</v>
      </c>
      <c r="H24" s="146">
        <v>0.4</v>
      </c>
      <c r="I24" s="29"/>
      <c r="J24" s="29"/>
      <c r="K24" s="29"/>
      <c r="L24" s="29"/>
    </row>
    <row r="25" spans="1:26" ht="30.75" customHeight="1">
      <c r="A25" s="1"/>
      <c r="B25" s="29"/>
      <c r="C25" s="29"/>
      <c r="D25" s="150" t="s">
        <v>202</v>
      </c>
      <c r="E25" s="151">
        <v>1</v>
      </c>
      <c r="F25" s="151">
        <v>1</v>
      </c>
      <c r="G25" s="151">
        <v>1</v>
      </c>
      <c r="H25" s="152">
        <v>1</v>
      </c>
      <c r="I25" s="29"/>
      <c r="J25" s="29"/>
      <c r="K25" s="29"/>
      <c r="L25" s="29"/>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203</v>
      </c>
      <c r="E27" s="156">
        <f>IF(FP_HÚ="Chybí doplnit",0,IF($D$14="ANO",číselníky!X4,číselníky!X6))</f>
        <v>0</v>
      </c>
      <c r="F27" s="157">
        <f>IF($D$12="Chybí doplnit",0,IF($D$14="ANO",číselníky!Y4,číselníky!Y6))</f>
        <v>0</v>
      </c>
      <c r="G27" s="517" t="s">
        <v>204</v>
      </c>
      <c r="H27" s="402"/>
      <c r="I27" s="403"/>
      <c r="J27" s="158"/>
      <c r="K27" s="29"/>
      <c r="L27" s="29"/>
    </row>
    <row r="28" spans="1:26" ht="9" customHeight="1">
      <c r="A28" s="1"/>
      <c r="B28" s="29"/>
      <c r="C28" s="29"/>
      <c r="D28" s="29"/>
      <c r="E28" s="159"/>
      <c r="F28" s="159"/>
      <c r="G28" s="159"/>
      <c r="H28" s="159"/>
      <c r="I28" s="29"/>
      <c r="J28" s="29"/>
      <c r="K28" s="29"/>
      <c r="L28" s="29"/>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8" t="s">
        <v>1932</v>
      </c>
      <c r="C30" s="409"/>
      <c r="D30" s="437"/>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205</v>
      </c>
      <c r="C32" s="29"/>
      <c r="D32" s="155" t="s">
        <v>206</v>
      </c>
      <c r="E32" s="163">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363"/>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135" t="s">
        <v>207</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513" t="s">
        <v>208</v>
      </c>
      <c r="C37" s="402"/>
      <c r="D37" s="402"/>
      <c r="E37" s="402"/>
      <c r="F37" s="402"/>
      <c r="G37" s="403"/>
      <c r="H37" s="167"/>
      <c r="I37" s="168"/>
      <c r="J37" s="62"/>
      <c r="K37" s="62"/>
      <c r="L37" s="62"/>
    </row>
    <row r="38" spans="1:26" ht="33" customHeight="1">
      <c r="A38" s="1"/>
      <c r="B38" s="519" t="s">
        <v>1935</v>
      </c>
      <c r="C38" s="402"/>
      <c r="D38" s="402"/>
      <c r="E38" s="402"/>
      <c r="F38" s="402"/>
      <c r="G38" s="403"/>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159"/>
      <c r="I39" s="29"/>
      <c r="J39" s="29"/>
      <c r="K39" s="29"/>
      <c r="L39" s="29"/>
    </row>
    <row r="40" spans="1:26" ht="15.75" customHeight="1">
      <c r="A40" s="169"/>
      <c r="B40" s="504" t="s">
        <v>209</v>
      </c>
      <c r="C40" s="502"/>
      <c r="D40" s="170" t="s">
        <v>210</v>
      </c>
      <c r="E40" s="170" t="s">
        <v>211</v>
      </c>
      <c r="F40" s="170" t="s">
        <v>212</v>
      </c>
      <c r="G40" s="170" t="s">
        <v>213</v>
      </c>
      <c r="H40" s="171" t="s">
        <v>214</v>
      </c>
      <c r="I40" s="56"/>
      <c r="J40" s="56"/>
      <c r="K40" s="56"/>
      <c r="L40" s="56"/>
      <c r="M40" s="169"/>
      <c r="N40" s="169"/>
      <c r="O40" s="169"/>
      <c r="P40" s="169"/>
      <c r="Q40" s="169"/>
      <c r="R40" s="169"/>
      <c r="S40" s="169"/>
      <c r="T40" s="169"/>
      <c r="U40" s="169"/>
      <c r="V40" s="169"/>
      <c r="W40" s="169"/>
      <c r="X40" s="169"/>
      <c r="Y40" s="169"/>
      <c r="Z40" s="169"/>
    </row>
    <row r="41" spans="1:26" ht="21" customHeight="1">
      <c r="A41" s="1"/>
      <c r="B41" s="499" t="s">
        <v>215</v>
      </c>
      <c r="C41" s="498"/>
      <c r="D41" s="172" t="s">
        <v>216</v>
      </c>
      <c r="E41" s="359"/>
      <c r="F41" s="359"/>
      <c r="G41" s="360"/>
      <c r="H41" s="361"/>
      <c r="I41" s="29"/>
      <c r="J41" s="29"/>
      <c r="K41" s="29"/>
      <c r="L41" s="29"/>
      <c r="M41" s="1"/>
      <c r="N41" s="1"/>
      <c r="O41" s="1"/>
      <c r="P41" s="1"/>
      <c r="Q41" s="1"/>
      <c r="R41" s="1"/>
      <c r="S41" s="1"/>
      <c r="T41" s="1"/>
      <c r="U41" s="1"/>
      <c r="V41" s="1"/>
      <c r="W41" s="1"/>
      <c r="X41" s="1"/>
      <c r="Y41" s="1"/>
      <c r="Z41" s="1"/>
    </row>
    <row r="42" spans="1:26" ht="21" customHeight="1">
      <c r="A42" s="1"/>
      <c r="B42" s="508" t="s">
        <v>217</v>
      </c>
      <c r="C42" s="502"/>
      <c r="D42" s="173" t="s">
        <v>216</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
      <c r="B44" s="504" t="s">
        <v>209</v>
      </c>
      <c r="C44" s="502"/>
      <c r="D44" s="170" t="s">
        <v>210</v>
      </c>
      <c r="E44" s="170" t="s">
        <v>211</v>
      </c>
      <c r="F44" s="170" t="s">
        <v>212</v>
      </c>
      <c r="G44" s="170" t="s">
        <v>213</v>
      </c>
      <c r="H44" s="170" t="s">
        <v>214</v>
      </c>
      <c r="I44" s="177"/>
      <c r="J44" s="29"/>
      <c r="K44" s="29"/>
      <c r="L44" s="29"/>
      <c r="M44" s="1"/>
      <c r="N44" s="1"/>
      <c r="O44" s="1"/>
      <c r="P44" s="1"/>
      <c r="Q44" s="1"/>
      <c r="R44" s="1"/>
      <c r="S44" s="1"/>
      <c r="T44" s="1"/>
      <c r="U44" s="1"/>
      <c r="V44" s="1"/>
      <c r="W44" s="1"/>
      <c r="X44" s="1"/>
      <c r="Y44" s="1"/>
      <c r="Z44" s="1"/>
    </row>
    <row r="45" spans="1:26" ht="21" customHeight="1">
      <c r="A45" s="1"/>
      <c r="B45" s="515" t="s">
        <v>218</v>
      </c>
      <c r="C45" s="502"/>
      <c r="D45" s="178" t="s">
        <v>219</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08" t="s">
        <v>220</v>
      </c>
      <c r="C46" s="502"/>
      <c r="D46" s="180" t="s">
        <v>219</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15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85"/>
      <c r="I48" s="109"/>
      <c r="J48" s="75"/>
      <c r="K48" s="75"/>
      <c r="L48" s="75"/>
    </row>
    <row r="49" spans="1:26" ht="16.5" customHeight="1">
      <c r="A49" s="1"/>
      <c r="B49" s="135" t="s">
        <v>221</v>
      </c>
      <c r="C49" s="186"/>
      <c r="D49" s="362" t="s">
        <v>23</v>
      </c>
      <c r="E49" s="187" t="str">
        <f>IF(D49="Vyberte možnost:","     Nevyplněno","")</f>
        <v xml:space="preserve">     Nevyplněno</v>
      </c>
      <c r="F49" s="111"/>
      <c r="G49" s="111"/>
      <c r="H49" s="111"/>
      <c r="I49" s="111"/>
      <c r="J49" s="111"/>
      <c r="K49" s="111"/>
      <c r="L49" s="11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12" t="s">
        <v>222</v>
      </c>
      <c r="C51" s="402"/>
      <c r="D51" s="402"/>
      <c r="E51" s="402"/>
      <c r="F51" s="402"/>
      <c r="G51" s="402"/>
      <c r="H51" s="402"/>
      <c r="I51" s="403"/>
      <c r="J51" s="29"/>
      <c r="K51" s="29"/>
      <c r="L51" s="29"/>
      <c r="M51" s="1"/>
      <c r="N51" s="1"/>
      <c r="O51" s="1"/>
      <c r="P51" s="1"/>
      <c r="Q51" s="1"/>
      <c r="R51" s="1"/>
      <c r="S51" s="1"/>
      <c r="T51" s="1"/>
      <c r="U51" s="1"/>
      <c r="V51" s="1"/>
      <c r="W51" s="1"/>
      <c r="X51" s="1"/>
      <c r="Y51" s="1"/>
      <c r="Z51" s="1"/>
    </row>
    <row r="52" spans="1:26" ht="27.75" customHeight="1">
      <c r="A52" s="1"/>
      <c r="B52" s="513" t="s">
        <v>223</v>
      </c>
      <c r="C52" s="402"/>
      <c r="D52" s="402"/>
      <c r="E52" s="402"/>
      <c r="F52" s="402"/>
      <c r="G52" s="402"/>
      <c r="H52" s="402"/>
      <c r="I52" s="403"/>
      <c r="J52" s="165"/>
      <c r="K52" s="165"/>
      <c r="L52" s="165"/>
    </row>
    <row r="53" spans="1:26" ht="42" customHeight="1">
      <c r="A53" s="1"/>
      <c r="B53" s="513" t="s">
        <v>224</v>
      </c>
      <c r="C53" s="402"/>
      <c r="D53" s="402"/>
      <c r="E53" s="402"/>
      <c r="F53" s="402"/>
      <c r="G53" s="402"/>
      <c r="H53" s="402"/>
      <c r="I53" s="403"/>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5.75" customHeight="1">
      <c r="A55" s="1"/>
      <c r="B55" s="44" t="s">
        <v>225</v>
      </c>
      <c r="C55" s="186"/>
      <c r="D55" s="193"/>
      <c r="E55" s="193"/>
      <c r="F55" s="111"/>
      <c r="G55" s="111"/>
      <c r="H55" s="111"/>
      <c r="I55" s="111"/>
      <c r="J55" s="111"/>
      <c r="K55" s="111"/>
      <c r="L55" s="111"/>
    </row>
    <row r="56" spans="1:26" ht="3" customHeight="1">
      <c r="A56" s="1"/>
      <c r="B56" s="194"/>
      <c r="C56" s="47"/>
      <c r="D56" s="29"/>
      <c r="E56" s="29"/>
      <c r="F56" s="29"/>
      <c r="G56" s="29"/>
      <c r="H56" s="29"/>
      <c r="I56" s="29"/>
      <c r="J56" s="29"/>
      <c r="K56" s="29"/>
      <c r="L56" s="22"/>
      <c r="M56" s="1"/>
      <c r="N56" s="1"/>
      <c r="O56" s="1"/>
      <c r="P56" s="1"/>
      <c r="Q56" s="1"/>
      <c r="R56" s="1"/>
      <c r="S56" s="1"/>
      <c r="T56" s="1"/>
      <c r="U56" s="1"/>
      <c r="V56" s="1"/>
      <c r="W56" s="1"/>
      <c r="X56" s="1"/>
      <c r="Y56" s="1"/>
      <c r="Z56" s="1"/>
    </row>
    <row r="57" spans="1:26" ht="23.25" customHeight="1">
      <c r="A57" s="1"/>
      <c r="B57" s="389" t="s">
        <v>226</v>
      </c>
      <c r="C57" s="9"/>
      <c r="D57" s="9"/>
      <c r="E57" s="9"/>
      <c r="F57" s="9"/>
      <c r="G57" s="9"/>
      <c r="H57" s="9"/>
      <c r="I57" s="9"/>
      <c r="J57" s="9"/>
      <c r="K57" s="9"/>
      <c r="L57" s="9"/>
      <c r="M57" s="1"/>
      <c r="N57" s="1"/>
      <c r="O57" s="1"/>
      <c r="P57" s="1"/>
      <c r="Q57" s="1"/>
      <c r="R57" s="1"/>
      <c r="S57" s="1"/>
      <c r="T57" s="1"/>
      <c r="U57" s="1"/>
      <c r="V57" s="1"/>
      <c r="W57" s="1"/>
      <c r="X57" s="1"/>
      <c r="Y57" s="1"/>
      <c r="Z57" s="1"/>
    </row>
    <row r="58" spans="1:26" ht="26.45" customHeight="1">
      <c r="A58" s="1"/>
      <c r="B58" s="514" t="s">
        <v>1939</v>
      </c>
      <c r="C58" s="402"/>
      <c r="D58" s="402"/>
      <c r="E58" s="402"/>
      <c r="F58" s="402"/>
      <c r="G58" s="402"/>
      <c r="H58" s="402"/>
      <c r="I58" s="402"/>
      <c r="J58" s="402"/>
      <c r="K58" s="402"/>
      <c r="L58" s="403"/>
    </row>
    <row r="59" spans="1:26" ht="9" customHeight="1">
      <c r="A59" s="1"/>
      <c r="B59" s="195"/>
      <c r="C59" s="195"/>
      <c r="D59" s="195"/>
      <c r="E59" s="195"/>
      <c r="F59" s="195"/>
      <c r="G59" s="195"/>
      <c r="H59" s="195"/>
      <c r="I59" s="195"/>
      <c r="J59" s="29"/>
      <c r="K59" s="29"/>
      <c r="L59" s="29"/>
      <c r="M59" s="1"/>
      <c r="N59" s="1"/>
      <c r="O59" s="1"/>
      <c r="P59" s="1"/>
      <c r="Q59" s="1"/>
      <c r="R59" s="1"/>
      <c r="S59" s="1"/>
      <c r="T59" s="1"/>
      <c r="U59" s="1"/>
      <c r="V59" s="1"/>
      <c r="W59" s="1"/>
      <c r="X59" s="1"/>
      <c r="Y59" s="1"/>
      <c r="Z59" s="1"/>
    </row>
    <row r="60" spans="1:26" ht="19.5" customHeight="1">
      <c r="A60" s="1"/>
      <c r="B60" s="504" t="s">
        <v>209</v>
      </c>
      <c r="C60" s="502"/>
      <c r="D60" s="170" t="s">
        <v>210</v>
      </c>
      <c r="E60" s="170" t="s">
        <v>211</v>
      </c>
      <c r="F60" s="170" t="s">
        <v>212</v>
      </c>
      <c r="G60" s="170" t="s">
        <v>213</v>
      </c>
      <c r="H60" s="196" t="s">
        <v>214</v>
      </c>
      <c r="I60" s="197" t="s">
        <v>227</v>
      </c>
      <c r="J60" s="29"/>
      <c r="K60" s="29"/>
      <c r="L60" s="198"/>
    </row>
    <row r="61" spans="1:26" ht="21" customHeight="1">
      <c r="A61" s="199"/>
      <c r="B61" s="499" t="s">
        <v>228</v>
      </c>
      <c r="C61" s="498"/>
      <c r="D61" s="200" t="s">
        <v>219</v>
      </c>
      <c r="E61" s="390"/>
      <c r="F61" s="390"/>
      <c r="G61" s="390"/>
      <c r="H61" s="390"/>
      <c r="I61" s="392">
        <f t="shared" ref="I61:I65" si="3">SUM(E61:H61)</f>
        <v>0</v>
      </c>
      <c r="J61" s="29"/>
      <c r="K61" s="29"/>
      <c r="L61" s="198"/>
    </row>
    <row r="62" spans="1:26" ht="21" customHeight="1">
      <c r="A62" s="199"/>
      <c r="B62" s="508" t="s">
        <v>229</v>
      </c>
      <c r="C62" s="502"/>
      <c r="D62" s="173" t="s">
        <v>219</v>
      </c>
      <c r="E62" s="390"/>
      <c r="F62" s="390"/>
      <c r="G62" s="390"/>
      <c r="H62" s="390"/>
      <c r="I62" s="392">
        <f t="shared" si="3"/>
        <v>0</v>
      </c>
      <c r="J62" s="29"/>
      <c r="K62" s="29"/>
      <c r="L62" s="198"/>
    </row>
    <row r="63" spans="1:26" ht="21" customHeight="1">
      <c r="A63" s="199"/>
      <c r="B63" s="509" t="s">
        <v>230</v>
      </c>
      <c r="C63" s="510"/>
      <c r="D63" s="202" t="s">
        <v>219</v>
      </c>
      <c r="E63" s="390"/>
      <c r="F63" s="390"/>
      <c r="G63" s="390"/>
      <c r="H63" s="390"/>
      <c r="I63" s="392">
        <f t="shared" si="3"/>
        <v>0</v>
      </c>
      <c r="J63" s="29"/>
      <c r="K63" s="29"/>
      <c r="L63" s="198"/>
    </row>
    <row r="64" spans="1:26" ht="21" customHeight="1">
      <c r="A64" s="199"/>
      <c r="B64" s="511" t="s">
        <v>231</v>
      </c>
      <c r="C64" s="498"/>
      <c r="D64" s="173" t="s">
        <v>219</v>
      </c>
      <c r="E64" s="390"/>
      <c r="F64" s="390"/>
      <c r="G64" s="390"/>
      <c r="H64" s="390"/>
      <c r="I64" s="392">
        <f t="shared" si="3"/>
        <v>0</v>
      </c>
      <c r="J64" s="29"/>
      <c r="K64" s="29"/>
      <c r="L64" s="198"/>
    </row>
    <row r="65" spans="1:26" ht="21" customHeight="1">
      <c r="A65" s="199"/>
      <c r="B65" s="499" t="s">
        <v>232</v>
      </c>
      <c r="C65" s="498"/>
      <c r="D65" s="202" t="s">
        <v>219</v>
      </c>
      <c r="E65" s="390"/>
      <c r="F65" s="390"/>
      <c r="G65" s="390"/>
      <c r="H65" s="390"/>
      <c r="I65" s="392">
        <f t="shared" si="3"/>
        <v>0</v>
      </c>
      <c r="J65" s="29"/>
      <c r="K65" s="29"/>
      <c r="L65" s="198"/>
    </row>
    <row r="66" spans="1:26" ht="3" customHeight="1">
      <c r="A66" s="203"/>
      <c r="B66" s="204"/>
      <c r="C66" s="205"/>
      <c r="D66" s="206"/>
      <c r="E66" s="207"/>
      <c r="F66" s="207"/>
      <c r="G66" s="207"/>
      <c r="H66" s="207"/>
      <c r="I66" s="393"/>
      <c r="J66" s="29"/>
      <c r="K66" s="29"/>
      <c r="L66" s="209"/>
      <c r="M66" s="27"/>
      <c r="N66" s="27"/>
      <c r="O66" s="27"/>
      <c r="P66" s="27"/>
      <c r="Q66" s="27"/>
      <c r="R66" s="27"/>
      <c r="S66" s="27"/>
      <c r="T66" s="27"/>
      <c r="U66" s="27"/>
      <c r="V66" s="27"/>
      <c r="W66" s="27"/>
      <c r="X66" s="27"/>
      <c r="Y66" s="27"/>
      <c r="Z66" s="27"/>
    </row>
    <row r="67" spans="1:26" ht="18" customHeight="1">
      <c r="A67" s="199"/>
      <c r="B67" s="490" t="s">
        <v>233</v>
      </c>
      <c r="C67" s="491"/>
      <c r="D67" s="210" t="s">
        <v>219</v>
      </c>
      <c r="E67" s="391">
        <f t="shared" ref="E67:I67" si="4">SUM(E61:E65)</f>
        <v>0</v>
      </c>
      <c r="F67" s="391">
        <f t="shared" si="4"/>
        <v>0</v>
      </c>
      <c r="G67" s="391">
        <f t="shared" si="4"/>
        <v>0</v>
      </c>
      <c r="H67" s="391">
        <f t="shared" si="4"/>
        <v>0</v>
      </c>
      <c r="I67" s="394">
        <f t="shared" si="4"/>
        <v>0</v>
      </c>
      <c r="J67" s="506"/>
      <c r="K67" s="403"/>
      <c r="L67" s="198"/>
      <c r="N67" s="1"/>
      <c r="O67" s="1"/>
      <c r="P67" s="1"/>
      <c r="Q67" s="1"/>
      <c r="R67" s="1"/>
      <c r="S67" s="1"/>
      <c r="T67" s="1"/>
      <c r="U67" s="1"/>
      <c r="V67" s="1"/>
      <c r="W67" s="1"/>
      <c r="X67" s="1"/>
      <c r="Y67" s="1"/>
      <c r="Z67" s="1"/>
    </row>
    <row r="68" spans="1:26" ht="4.5" customHeight="1">
      <c r="A68" s="199"/>
      <c r="B68" s="198"/>
      <c r="C68" s="198"/>
      <c r="D68" s="198"/>
      <c r="E68" s="198"/>
      <c r="F68" s="198"/>
      <c r="G68" s="198"/>
      <c r="H68" s="198"/>
      <c r="I68" s="198"/>
      <c r="J68" s="198"/>
      <c r="K68" s="198"/>
      <c r="L68" s="198"/>
      <c r="M68" s="1"/>
      <c r="N68" s="1"/>
      <c r="O68" s="1"/>
      <c r="P68" s="1"/>
      <c r="Q68" s="1"/>
      <c r="R68" s="1"/>
      <c r="S68" s="1"/>
      <c r="T68" s="1"/>
      <c r="U68" s="1"/>
      <c r="V68" s="1"/>
      <c r="W68" s="1"/>
      <c r="X68" s="1"/>
      <c r="Y68" s="1"/>
      <c r="Z68" s="1"/>
    </row>
    <row r="69" spans="1:26" ht="27.75" customHeight="1">
      <c r="A69" s="199"/>
      <c r="B69" s="212"/>
      <c r="C69" s="213"/>
      <c r="D69" s="213"/>
      <c r="E69" s="214" t="str">
        <f t="shared" ref="E69:H69" si="5">IF($D$49="Flat rate 25 %",IF(E65&gt;SUM(E61+E63+E64)*0.25,"Výše nepřímých nákladů 
v daném roce překročena!",""),"")</f>
        <v/>
      </c>
      <c r="F69" s="214" t="str">
        <f t="shared" si="5"/>
        <v/>
      </c>
      <c r="G69" s="214" t="str">
        <f t="shared" si="5"/>
        <v/>
      </c>
      <c r="H69" s="214" t="str">
        <f t="shared" si="5"/>
        <v/>
      </c>
      <c r="I69" s="507"/>
      <c r="J69" s="403"/>
      <c r="K69" s="198"/>
      <c r="L69" s="198"/>
      <c r="M69" s="1"/>
      <c r="N69" s="1"/>
      <c r="O69" s="1"/>
      <c r="P69" s="1"/>
      <c r="Q69" s="1"/>
      <c r="R69" s="1"/>
      <c r="S69" s="1"/>
      <c r="T69" s="1"/>
      <c r="U69" s="1"/>
      <c r="V69" s="1"/>
      <c r="W69" s="1"/>
      <c r="X69" s="1"/>
      <c r="Y69" s="1"/>
      <c r="Z69" s="1"/>
    </row>
    <row r="70" spans="1:26" ht="5.25" customHeight="1">
      <c r="A70" s="1"/>
      <c r="B70" s="213"/>
      <c r="C70" s="213"/>
      <c r="D70" s="213"/>
      <c r="E70" s="213"/>
      <c r="F70" s="213"/>
      <c r="G70" s="213"/>
      <c r="H70" s="213"/>
      <c r="I70" s="8"/>
      <c r="J70" s="198"/>
      <c r="K70" s="198"/>
      <c r="L70" s="198"/>
      <c r="M70" s="1"/>
      <c r="N70" s="1"/>
      <c r="O70" s="1"/>
      <c r="P70" s="1"/>
      <c r="Q70" s="1"/>
      <c r="R70" s="1"/>
      <c r="S70" s="1"/>
      <c r="T70" s="1"/>
      <c r="U70" s="1"/>
      <c r="V70" s="1"/>
      <c r="W70" s="1"/>
      <c r="X70" s="1"/>
      <c r="Y70" s="1"/>
      <c r="Z70" s="1"/>
    </row>
    <row r="71" spans="1:26" ht="20.25" customHeight="1">
      <c r="A71" s="1"/>
      <c r="B71" s="13" t="s">
        <v>234</v>
      </c>
      <c r="C71" s="213"/>
      <c r="D71" s="500" t="str">
        <f>IF(I62=0,"  Není relevantní",IF(I62&lt;=0.2*(I67),"  Výše nákladů na subdodávky je v pořádku.","  Náklady na subdodávky překročily 20% z celkových uznaných nákladů."))</f>
        <v xml:space="preserve">  Není relevantní</v>
      </c>
      <c r="E71" s="501"/>
      <c r="F71" s="501"/>
      <c r="G71" s="502"/>
      <c r="H71" s="215"/>
      <c r="I71" s="8"/>
      <c r="J71" s="198"/>
      <c r="K71" s="198"/>
      <c r="L71" s="29"/>
      <c r="M71" s="1"/>
      <c r="N71" s="1"/>
      <c r="O71" s="1"/>
      <c r="P71" s="1"/>
      <c r="Q71" s="1"/>
      <c r="R71" s="1"/>
      <c r="S71" s="1"/>
      <c r="T71" s="1"/>
      <c r="U71" s="1"/>
      <c r="V71" s="1"/>
      <c r="W71" s="1"/>
      <c r="X71" s="1"/>
      <c r="Y71" s="1"/>
      <c r="Z71" s="1"/>
    </row>
    <row r="72" spans="1:26" ht="9" customHeight="1">
      <c r="A72" s="1"/>
      <c r="B72" s="39"/>
      <c r="C72" s="213"/>
      <c r="D72" s="216"/>
      <c r="E72" s="216"/>
      <c r="F72" s="216"/>
      <c r="G72" s="213"/>
      <c r="H72" s="213"/>
      <c r="I72" s="8"/>
      <c r="J72" s="198"/>
      <c r="K72" s="198"/>
      <c r="L72" s="29"/>
      <c r="M72" s="1"/>
      <c r="N72" s="1"/>
      <c r="O72" s="1"/>
      <c r="P72" s="1"/>
      <c r="Q72" s="1"/>
      <c r="R72" s="1"/>
      <c r="S72" s="1"/>
      <c r="T72" s="1"/>
      <c r="U72" s="1"/>
      <c r="V72" s="1"/>
      <c r="W72" s="1"/>
      <c r="X72" s="1"/>
      <c r="Y72" s="1"/>
      <c r="Z72" s="1"/>
    </row>
    <row r="73" spans="1:26" ht="20.25" customHeight="1">
      <c r="A73" s="1"/>
      <c r="B73" s="13" t="s">
        <v>235</v>
      </c>
      <c r="C73" s="213"/>
      <c r="D73" s="500" t="str">
        <f>IF($D$49="Flat rate 25 %",IF(I65&gt;SUM(I61+I63+I64)*0.25,"  Výše nepřímých nákladů vykazovaných metodou flat rate 25 % překročena! Prosím opravte.","  Výše nepřímých nákladů je v pořádku."),"  Není relevantní")</f>
        <v xml:space="preserve">  Není relevantní</v>
      </c>
      <c r="E73" s="501"/>
      <c r="F73" s="501"/>
      <c r="G73" s="502"/>
      <c r="H73" s="215"/>
      <c r="I73" s="8"/>
      <c r="J73" s="198"/>
      <c r="K73" s="198"/>
      <c r="L73" s="29"/>
      <c r="M73" s="1"/>
      <c r="N73" s="1"/>
      <c r="O73" s="1"/>
      <c r="P73" s="1"/>
      <c r="Q73" s="1"/>
      <c r="R73" s="1"/>
      <c r="S73" s="1"/>
      <c r="T73" s="1"/>
      <c r="U73" s="1"/>
      <c r="V73" s="1"/>
      <c r="W73" s="1"/>
      <c r="X73" s="1"/>
      <c r="Y73" s="1"/>
      <c r="Z73" s="1"/>
    </row>
    <row r="74" spans="1:26" ht="9" customHeight="1">
      <c r="A74" s="1"/>
      <c r="B74" s="39"/>
      <c r="C74" s="213"/>
      <c r="D74" s="216"/>
      <c r="E74" s="216"/>
      <c r="F74" s="216"/>
      <c r="G74" s="213"/>
      <c r="H74" s="213"/>
      <c r="I74" s="8"/>
      <c r="J74" s="198"/>
      <c r="K74" s="198"/>
      <c r="L74" s="29"/>
      <c r="M74" s="1"/>
      <c r="N74" s="1"/>
      <c r="O74" s="1"/>
      <c r="P74" s="1"/>
      <c r="Q74" s="1"/>
      <c r="R74" s="1"/>
      <c r="S74" s="1"/>
      <c r="T74" s="1"/>
      <c r="U74" s="1"/>
      <c r="V74" s="1"/>
      <c r="W74" s="1"/>
      <c r="X74" s="1"/>
      <c r="Y74" s="1"/>
      <c r="Z74" s="1"/>
    </row>
    <row r="75" spans="1:26" ht="12.75" customHeight="1">
      <c r="A75" s="1"/>
      <c r="B75" s="503" t="s">
        <v>236</v>
      </c>
      <c r="C75" s="419"/>
      <c r="D75" s="419"/>
      <c r="E75" s="419"/>
      <c r="F75" s="419"/>
      <c r="G75" s="419"/>
      <c r="H75" s="419"/>
      <c r="I75" s="414"/>
      <c r="J75" s="165"/>
      <c r="K75" s="165"/>
      <c r="L75" s="29"/>
    </row>
    <row r="76" spans="1:26" ht="13.5" customHeight="1">
      <c r="A76" s="1"/>
      <c r="B76" s="415"/>
      <c r="C76" s="420"/>
      <c r="D76" s="420"/>
      <c r="E76" s="420"/>
      <c r="F76" s="420"/>
      <c r="G76" s="420"/>
      <c r="H76" s="420"/>
      <c r="I76" s="416"/>
      <c r="J76" s="165"/>
      <c r="K76" s="29"/>
      <c r="L76" s="29"/>
    </row>
    <row r="77" spans="1:26" ht="4.5" hidden="1" customHeight="1">
      <c r="A77" s="1"/>
      <c r="B77" s="217"/>
      <c r="C77" s="217"/>
      <c r="D77" s="217"/>
      <c r="E77" s="217"/>
      <c r="F77" s="217"/>
      <c r="G77" s="217"/>
      <c r="H77" s="217"/>
      <c r="I77" s="217"/>
      <c r="J77" s="165"/>
      <c r="K77" s="29"/>
      <c r="L77" s="29"/>
      <c r="M77" s="1"/>
      <c r="N77" s="1"/>
      <c r="O77" s="1"/>
      <c r="P77" s="1"/>
      <c r="Q77" s="1"/>
      <c r="R77" s="1"/>
      <c r="S77" s="1"/>
      <c r="T77" s="1"/>
      <c r="U77" s="1"/>
      <c r="V77" s="1"/>
      <c r="W77" s="1"/>
      <c r="X77" s="1"/>
      <c r="Y77" s="1"/>
      <c r="Z77" s="1"/>
    </row>
    <row r="78" spans="1:26" ht="18.95" customHeight="1">
      <c r="A78" s="1"/>
      <c r="B78" s="351"/>
      <c r="C78" s="217"/>
      <c r="D78" s="217"/>
      <c r="E78" s="217"/>
      <c r="F78" s="217"/>
      <c r="G78" s="217"/>
      <c r="H78" s="217"/>
      <c r="I78" s="217"/>
      <c r="J78" s="165"/>
      <c r="K78" s="29"/>
      <c r="L78" s="29"/>
      <c r="M78" s="1"/>
      <c r="N78" s="1"/>
      <c r="O78" s="1"/>
      <c r="P78" s="1"/>
      <c r="Q78" s="1"/>
      <c r="R78" s="1"/>
      <c r="S78" s="1"/>
      <c r="T78" s="1"/>
      <c r="U78" s="1"/>
      <c r="V78" s="1"/>
      <c r="W78" s="1"/>
      <c r="X78" s="1"/>
      <c r="Y78" s="1"/>
      <c r="Z78" s="1"/>
    </row>
    <row r="79" spans="1:26" ht="15.75" customHeight="1">
      <c r="A79" s="1"/>
      <c r="B79" s="218"/>
      <c r="C79" s="218"/>
      <c r="D79" s="219"/>
      <c r="E79" s="220"/>
      <c r="F79" s="89"/>
      <c r="G79" s="89"/>
      <c r="H79" s="89"/>
      <c r="I79" s="89"/>
      <c r="J79" s="221"/>
      <c r="K79" s="89"/>
      <c r="L79" s="89"/>
    </row>
    <row r="80" spans="1:26" ht="15.75" customHeight="1">
      <c r="A80" s="1"/>
      <c r="B80" s="44" t="s">
        <v>237</v>
      </c>
      <c r="C80" s="166"/>
      <c r="D80" s="111"/>
      <c r="E80" s="111"/>
      <c r="F80" s="111"/>
      <c r="G80" s="111"/>
      <c r="H80" s="111"/>
      <c r="I80" s="111"/>
      <c r="J80" s="111"/>
      <c r="K80" s="111"/>
      <c r="L80" s="1"/>
      <c r="M80" s="222"/>
    </row>
    <row r="81" spans="1:26" ht="9" customHeight="1">
      <c r="A81" s="1"/>
      <c r="B81" s="223"/>
      <c r="C81" s="223"/>
      <c r="D81" s="223"/>
      <c r="E81" s="223"/>
      <c r="F81" s="223"/>
      <c r="G81" s="223"/>
      <c r="H81" s="223"/>
      <c r="I81" s="223"/>
      <c r="J81" s="223"/>
      <c r="K81" s="223"/>
      <c r="L81" s="1"/>
      <c r="M81" s="222"/>
      <c r="N81" s="1"/>
      <c r="O81" s="1"/>
      <c r="P81" s="1"/>
      <c r="Q81" s="1"/>
      <c r="R81" s="1"/>
      <c r="S81" s="1"/>
      <c r="T81" s="1"/>
      <c r="U81" s="1"/>
      <c r="V81" s="1"/>
      <c r="W81" s="1"/>
      <c r="X81" s="1"/>
      <c r="Y81" s="1"/>
      <c r="Z81" s="1"/>
    </row>
    <row r="82" spans="1:26" ht="20.25" customHeight="1">
      <c r="A82" s="1"/>
      <c r="B82" s="382" t="s">
        <v>1940</v>
      </c>
      <c r="C82" s="224"/>
      <c r="D82" s="223"/>
      <c r="E82" s="223"/>
      <c r="F82" s="223"/>
      <c r="G82" s="223"/>
      <c r="H82" s="223"/>
      <c r="I82" s="223"/>
      <c r="J82" s="29"/>
      <c r="K82" s="29"/>
      <c r="L82" s="8"/>
      <c r="M82" s="222"/>
      <c r="N82" s="1"/>
      <c r="O82" s="1"/>
      <c r="P82" s="1"/>
      <c r="Q82" s="1"/>
      <c r="R82" s="1"/>
      <c r="S82" s="1"/>
      <c r="T82" s="1"/>
      <c r="U82" s="1"/>
      <c r="V82" s="1"/>
      <c r="W82" s="1"/>
      <c r="X82" s="1"/>
      <c r="Y82" s="1"/>
      <c r="Z82" s="1"/>
    </row>
    <row r="83" spans="1:26" ht="29.25" customHeight="1">
      <c r="A83" s="1"/>
      <c r="B83" s="474"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02"/>
      <c r="D83" s="402"/>
      <c r="E83" s="402"/>
      <c r="F83" s="402"/>
      <c r="G83" s="402"/>
      <c r="H83" s="402"/>
      <c r="I83" s="403"/>
      <c r="J83" s="29"/>
      <c r="K83" s="29"/>
      <c r="L83" s="8"/>
      <c r="M83" s="222"/>
      <c r="N83" s="1"/>
      <c r="O83" s="1"/>
      <c r="P83" s="1"/>
      <c r="Q83" s="1"/>
      <c r="R83" s="1"/>
      <c r="S83" s="1"/>
      <c r="T83" s="1"/>
      <c r="U83" s="1"/>
      <c r="V83" s="1"/>
      <c r="W83" s="1"/>
      <c r="X83" s="1"/>
      <c r="Y83" s="1"/>
      <c r="Z83" s="1"/>
    </row>
    <row r="84" spans="1:26" ht="8.25" customHeight="1">
      <c r="A84" s="1"/>
      <c r="B84" s="225"/>
      <c r="C84" s="225"/>
      <c r="D84" s="225"/>
      <c r="E84" s="225"/>
      <c r="F84" s="225"/>
      <c r="G84" s="225"/>
      <c r="H84" s="225"/>
      <c r="I84" s="225"/>
      <c r="J84" s="29"/>
      <c r="K84" s="29"/>
      <c r="L84" s="8"/>
      <c r="M84" s="222"/>
      <c r="N84" s="1"/>
      <c r="O84" s="1"/>
      <c r="P84" s="1"/>
      <c r="Q84" s="1"/>
      <c r="R84" s="1"/>
      <c r="S84" s="1"/>
      <c r="T84" s="1"/>
      <c r="U84" s="1"/>
      <c r="V84" s="1"/>
      <c r="W84" s="1"/>
      <c r="X84" s="1"/>
      <c r="Y84" s="1"/>
      <c r="Z84" s="1"/>
    </row>
    <row r="85" spans="1:26" ht="19.5" customHeight="1">
      <c r="A85" s="169"/>
      <c r="B85" s="504" t="s">
        <v>209</v>
      </c>
      <c r="C85" s="502"/>
      <c r="D85" s="170" t="s">
        <v>210</v>
      </c>
      <c r="E85" s="171" t="s">
        <v>211</v>
      </c>
      <c r="F85" s="196" t="s">
        <v>212</v>
      </c>
      <c r="G85" s="171" t="s">
        <v>213</v>
      </c>
      <c r="H85" s="171" t="s">
        <v>214</v>
      </c>
      <c r="I85" s="226" t="s">
        <v>227</v>
      </c>
      <c r="J85" s="56"/>
      <c r="K85" s="56"/>
      <c r="L85" s="56"/>
      <c r="M85" s="169"/>
      <c r="N85" s="169"/>
      <c r="O85" s="169"/>
      <c r="P85" s="169"/>
      <c r="Q85" s="169"/>
      <c r="R85" s="169"/>
      <c r="S85" s="169"/>
      <c r="T85" s="169"/>
      <c r="U85" s="169"/>
      <c r="V85" s="169"/>
      <c r="W85" s="169"/>
      <c r="X85" s="169"/>
      <c r="Y85" s="169"/>
      <c r="Z85" s="169"/>
    </row>
    <row r="86" spans="1:26" ht="34.5" customHeight="1">
      <c r="A86" s="1"/>
      <c r="B86" s="505" t="str">
        <f>IF($D$12="VO - Výzkumná organizace","","Maximální výše podpory pro daný rok a typ subjektu 
dle Nařízení EK a národních podmínek výzvy")</f>
        <v>Maximální výše podpory pro daný rok a typ subjektu 
dle Nařízení EK a národních podmínek výzvy</v>
      </c>
      <c r="C86" s="498"/>
      <c r="D86" s="200" t="str">
        <f>IF($D$12="VO - Výzkumná organizace","","€")</f>
        <v>€</v>
      </c>
      <c r="E86" s="227">
        <f t="shared" ref="E86:H86" si="6">IF($D$12="VO - Výzkumná organizace","",FLOOR(E67*(E41*$E$27+E42*$F$27),1))</f>
        <v>0</v>
      </c>
      <c r="F86" s="227">
        <f t="shared" si="6"/>
        <v>0</v>
      </c>
      <c r="G86" s="227">
        <f t="shared" si="6"/>
        <v>0</v>
      </c>
      <c r="H86" s="227">
        <f t="shared" si="6"/>
        <v>0</v>
      </c>
      <c r="I86" s="399">
        <f>SUM(E86:H86)</f>
        <v>0</v>
      </c>
      <c r="J86" s="495"/>
      <c r="K86" s="414"/>
      <c r="L86" s="29"/>
    </row>
    <row r="87" spans="1:26" ht="34.5" customHeight="1">
      <c r="A87" s="1"/>
      <c r="B87" s="497" t="str">
        <f>IF(FP_HÚ&lt;&gt;"VO - výzkumná organizace","","Maximální výše podpory pro výzkumnou organizaci
(při dodržení max. možné intenzity podpory na projekt)")</f>
        <v/>
      </c>
      <c r="C87" s="498"/>
      <c r="D87" s="228" t="str">
        <f>IF(FP_HÚ&lt;&gt;"VO - výzkumná organizace","","€")</f>
        <v/>
      </c>
      <c r="E87" s="229" t="str">
        <f>IF(FP_HÚ&lt;&gt;"VO - výzkumná organizace","",PRODUCT(E67*$F$27))</f>
        <v/>
      </c>
      <c r="F87" s="229" t="str">
        <f>IF(FP_HÚ&lt;&gt;"VO - výzkumná organizace","",PRODUCT(F67*$F$27))</f>
        <v/>
      </c>
      <c r="G87" s="229" t="str">
        <f>IF(FP_HÚ&lt;&gt;"VO - výzkumná organizace","",PRODUCT(G67*$F$27))</f>
        <v/>
      </c>
      <c r="H87" s="229" t="str">
        <f>IF(FP_HÚ&lt;&gt;"VO - výzkumná organizace","",PRODUCT(H67*$F$27))</f>
        <v/>
      </c>
      <c r="I87" s="400" t="str">
        <f>IF(B87="","",SUM(E87:H87))</f>
        <v/>
      </c>
      <c r="J87" s="496"/>
      <c r="K87" s="416"/>
      <c r="L87" s="29"/>
      <c r="M87" s="1"/>
      <c r="N87" s="1"/>
      <c r="O87" s="1"/>
      <c r="P87" s="1"/>
      <c r="Q87" s="1"/>
      <c r="R87" s="1"/>
      <c r="S87" s="1"/>
      <c r="T87" s="1"/>
      <c r="U87" s="1"/>
      <c r="V87" s="1"/>
      <c r="W87" s="1"/>
      <c r="X87" s="1"/>
      <c r="Y87" s="1"/>
      <c r="Z87" s="1"/>
    </row>
    <row r="88" spans="1:26" ht="21" customHeight="1">
      <c r="A88" s="1"/>
      <c r="B88" s="499" t="s">
        <v>238</v>
      </c>
      <c r="C88" s="498"/>
      <c r="D88" s="230" t="s">
        <v>219</v>
      </c>
      <c r="E88" s="395"/>
      <c r="F88" s="395"/>
      <c r="G88" s="395"/>
      <c r="H88" s="395"/>
      <c r="I88" s="399">
        <f t="shared" ref="I88:I89" si="7">SUM(E88:H88)</f>
        <v>0</v>
      </c>
      <c r="J88" s="231"/>
      <c r="K88" s="232"/>
      <c r="L88" s="29"/>
    </row>
    <row r="89" spans="1:26" ht="21" customHeight="1">
      <c r="A89" s="1"/>
      <c r="B89" s="497" t="s">
        <v>239</v>
      </c>
      <c r="C89" s="498"/>
      <c r="D89" s="233" t="s">
        <v>219</v>
      </c>
      <c r="E89" s="234">
        <f t="shared" ref="E89:H89" si="8">E90-E88</f>
        <v>0</v>
      </c>
      <c r="F89" s="234">
        <f t="shared" si="8"/>
        <v>0</v>
      </c>
      <c r="G89" s="234">
        <f t="shared" si="8"/>
        <v>0</v>
      </c>
      <c r="H89" s="234">
        <f t="shared" si="8"/>
        <v>0</v>
      </c>
      <c r="I89" s="400">
        <f t="shared" si="7"/>
        <v>0</v>
      </c>
      <c r="J89" s="29"/>
      <c r="K89" s="29"/>
      <c r="L89" s="29"/>
    </row>
    <row r="90" spans="1:26" ht="21" customHeight="1">
      <c r="A90" s="1"/>
      <c r="B90" s="499" t="s">
        <v>240</v>
      </c>
      <c r="C90" s="498"/>
      <c r="D90" s="230" t="s">
        <v>219</v>
      </c>
      <c r="E90" s="227">
        <f t="shared" ref="E90:I90" si="9">E67</f>
        <v>0</v>
      </c>
      <c r="F90" s="227">
        <f t="shared" si="9"/>
        <v>0</v>
      </c>
      <c r="G90" s="227">
        <f t="shared" si="9"/>
        <v>0</v>
      </c>
      <c r="H90" s="227">
        <f t="shared" si="9"/>
        <v>0</v>
      </c>
      <c r="I90" s="399">
        <f t="shared" si="9"/>
        <v>0</v>
      </c>
      <c r="J90" s="29"/>
      <c r="K90" s="29"/>
      <c r="L90" s="29"/>
    </row>
    <row r="91" spans="1:26" ht="3" customHeight="1">
      <c r="A91" s="27"/>
      <c r="B91" s="204"/>
      <c r="C91" s="205"/>
      <c r="D91" s="235"/>
      <c r="E91" s="236"/>
      <c r="F91" s="236"/>
      <c r="G91" s="237"/>
      <c r="H91" s="237"/>
      <c r="I91" s="238"/>
      <c r="J91" s="29"/>
      <c r="K91" s="29"/>
      <c r="L91" s="10"/>
      <c r="M91" s="27"/>
      <c r="N91" s="27"/>
      <c r="O91" s="27"/>
      <c r="P91" s="27"/>
      <c r="Q91" s="27"/>
      <c r="R91" s="27"/>
      <c r="S91" s="27"/>
      <c r="T91" s="27"/>
      <c r="U91" s="27"/>
      <c r="V91" s="27"/>
      <c r="W91" s="27"/>
      <c r="X91" s="27"/>
      <c r="Y91" s="27"/>
      <c r="Z91" s="27"/>
    </row>
    <row r="92" spans="1:26" ht="18" customHeight="1">
      <c r="A92" s="1"/>
      <c r="B92" s="490" t="s">
        <v>241</v>
      </c>
      <c r="C92" s="491"/>
      <c r="D92" s="210" t="s">
        <v>216</v>
      </c>
      <c r="E92" s="396">
        <f t="shared" ref="E92:I92" si="10">IFERROR(E88/E90,0)</f>
        <v>0</v>
      </c>
      <c r="F92" s="396">
        <f t="shared" si="10"/>
        <v>0</v>
      </c>
      <c r="G92" s="397">
        <f t="shared" si="10"/>
        <v>0</v>
      </c>
      <c r="H92" s="397">
        <f t="shared" si="10"/>
        <v>0</v>
      </c>
      <c r="I92" s="398">
        <f t="shared" si="10"/>
        <v>0</v>
      </c>
      <c r="J92" s="29"/>
      <c r="K92" s="29"/>
      <c r="L92" s="29"/>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69"/>
      <c r="B94" s="56"/>
      <c r="C94" s="56"/>
      <c r="D94" s="56"/>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492" t="str">
        <f>IF($I$87="",IF($I$88&gt;$I$86,"  Přesáhli jste maximální možnou intenzitu podpory 
  pro daný typ subjektu dle Nařízení EK!",""),IF($I$88&gt;$I$87,"  Přesáhli jste maximální možnou intenzitu podpory 
  pro daný typ subjektu dle Nařízení EK!",""))</f>
        <v/>
      </c>
      <c r="J94" s="414"/>
      <c r="K94" s="56"/>
      <c r="L94" s="56"/>
      <c r="M94" s="169"/>
      <c r="N94" s="169"/>
      <c r="O94" s="169"/>
      <c r="P94" s="169"/>
      <c r="Q94" s="169"/>
      <c r="R94" s="169"/>
      <c r="S94" s="169"/>
      <c r="T94" s="169"/>
      <c r="U94" s="169"/>
      <c r="V94" s="169"/>
      <c r="W94" s="169"/>
      <c r="X94" s="169"/>
      <c r="Y94" s="169"/>
      <c r="Z94" s="169"/>
    </row>
    <row r="95" spans="1:26" ht="31.5" customHeight="1">
      <c r="A95" s="1"/>
      <c r="B95" s="240" t="str">
        <f>IF('Identifikační údaje'!D25=1,"Kontrola podpory za všechny české uchazeče 
a za projekt dle programu "&amp;číselníky!AF44,"")</f>
        <v/>
      </c>
      <c r="C95" s="241"/>
      <c r="D95" s="242" t="str">
        <f>IF('Identifikační údaje'!D25=1,míra_podpory,"")</f>
        <v/>
      </c>
      <c r="E95" s="493" t="str">
        <f>IF('Identifikační údaje'!D25=1,IF($D$95&lt;=$E$32,"  Požadovaná podpora je v pořádku.","  Požadovaná podpora převyšuje maximální možnou podporu 
  plynoucí z podmínek programu "&amp;číselníky!AF44&amp;"!"),"")</f>
        <v/>
      </c>
      <c r="F95" s="402"/>
      <c r="G95" s="403"/>
      <c r="H95" s="215"/>
      <c r="I95" s="415"/>
      <c r="J95" s="416"/>
      <c r="K95" s="243"/>
      <c r="L95" s="29"/>
      <c r="M95" s="1"/>
      <c r="N95" s="1"/>
      <c r="O95" s="1"/>
      <c r="P95" s="1"/>
      <c r="Q95" s="1"/>
      <c r="R95" s="1"/>
      <c r="S95" s="1"/>
      <c r="T95" s="1"/>
      <c r="U95" s="1"/>
      <c r="V95" s="1"/>
      <c r="W95" s="1"/>
      <c r="X95" s="1"/>
      <c r="Y95" s="1"/>
      <c r="Z95" s="1"/>
    </row>
    <row r="96" spans="1:26" ht="10.5" customHeight="1">
      <c r="A96" s="1"/>
      <c r="B96" s="240"/>
      <c r="C96" s="29"/>
      <c r="D96" s="244"/>
      <c r="E96" s="215"/>
      <c r="F96" s="215"/>
      <c r="G96" s="215"/>
      <c r="H96" s="215"/>
      <c r="I96" s="216"/>
      <c r="J96" s="216"/>
      <c r="K96" s="243"/>
      <c r="L96" s="29"/>
      <c r="M96" s="1"/>
      <c r="N96" s="1"/>
      <c r="O96" s="1"/>
      <c r="P96" s="1"/>
      <c r="Q96" s="1"/>
      <c r="R96" s="1"/>
      <c r="S96" s="1"/>
      <c r="T96" s="1"/>
      <c r="U96" s="1"/>
      <c r="V96" s="1"/>
      <c r="W96" s="1"/>
      <c r="X96" s="1"/>
      <c r="Y96" s="1"/>
      <c r="Z96" s="1"/>
    </row>
    <row r="97" spans="1:26" ht="44.25" customHeight="1">
      <c r="A97" s="1"/>
      <c r="B97" s="494" t="s">
        <v>242</v>
      </c>
      <c r="C97" s="402"/>
      <c r="D97" s="402"/>
      <c r="E97" s="402"/>
      <c r="F97" s="402"/>
      <c r="G97" s="402"/>
      <c r="H97" s="402"/>
      <c r="I97" s="403"/>
      <c r="J97" s="9"/>
      <c r="K97" s="9"/>
      <c r="L97" s="9"/>
      <c r="M97" s="1"/>
      <c r="N97" s="1"/>
      <c r="O97" s="1"/>
      <c r="P97" s="1"/>
      <c r="Q97" s="1"/>
      <c r="R97" s="1"/>
      <c r="S97" s="1"/>
      <c r="T97" s="1"/>
      <c r="U97" s="1"/>
      <c r="V97" s="1"/>
      <c r="W97" s="1"/>
      <c r="X97" s="1"/>
      <c r="Y97" s="1"/>
      <c r="Z97" s="1"/>
    </row>
    <row r="98" spans="1:26" ht="14.25" customHeight="1">
      <c r="A98" s="1"/>
      <c r="B98" s="494" t="s">
        <v>243</v>
      </c>
      <c r="C98" s="402"/>
      <c r="D98" s="402"/>
      <c r="E98" s="402"/>
      <c r="F98" s="402"/>
      <c r="G98" s="402"/>
      <c r="H98" s="402"/>
      <c r="I98" s="403"/>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4"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02"/>
      <c r="D100" s="402"/>
      <c r="E100" s="402"/>
      <c r="F100" s="402"/>
      <c r="G100" s="402"/>
      <c r="H100" s="402"/>
      <c r="I100" s="402"/>
      <c r="J100" s="402"/>
      <c r="K100" s="403"/>
      <c r="L100" s="29"/>
    </row>
    <row r="101" spans="1:26" ht="15.75" customHeight="1">
      <c r="A101" s="1"/>
      <c r="B101" s="1"/>
      <c r="C101" s="111"/>
      <c r="D101" s="75"/>
      <c r="E101" s="75"/>
      <c r="F101" s="75"/>
      <c r="G101" s="75"/>
      <c r="H101" s="75"/>
      <c r="I101" s="75"/>
      <c r="J101" s="111"/>
      <c r="K101" s="111"/>
      <c r="L101" s="75"/>
    </row>
    <row r="102" spans="1:26" ht="15.75" customHeight="1">
      <c r="A102" s="27"/>
      <c r="B102" s="44" t="s">
        <v>244</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5"/>
      <c r="C103" s="225"/>
      <c r="D103" s="225"/>
      <c r="E103" s="225"/>
      <c r="F103" s="225"/>
      <c r="G103" s="225"/>
      <c r="H103" s="225"/>
      <c r="I103" s="225"/>
      <c r="J103" s="225"/>
      <c r="K103" s="225"/>
      <c r="L103" s="10"/>
      <c r="M103" s="27"/>
      <c r="N103" s="27"/>
      <c r="O103" s="27"/>
      <c r="P103" s="27"/>
      <c r="Q103" s="27"/>
      <c r="R103" s="27"/>
      <c r="S103" s="27"/>
      <c r="T103" s="27"/>
      <c r="U103" s="27"/>
      <c r="V103" s="27"/>
      <c r="W103" s="27"/>
      <c r="X103" s="27"/>
      <c r="Y103" s="27"/>
      <c r="Z103" s="27"/>
    </row>
    <row r="104" spans="1:26" ht="15.75" customHeight="1">
      <c r="A104" s="1"/>
      <c r="B104" s="535" t="s">
        <v>245</v>
      </c>
      <c r="C104" s="245"/>
      <c r="D104" s="536" t="s">
        <v>219</v>
      </c>
      <c r="E104" s="530">
        <f t="shared" ref="E104:H104" si="11">E67*(1-E92)</f>
        <v>0</v>
      </c>
      <c r="F104" s="530">
        <f t="shared" si="11"/>
        <v>0</v>
      </c>
      <c r="G104" s="530">
        <f t="shared" si="11"/>
        <v>0</v>
      </c>
      <c r="H104" s="530">
        <f t="shared" si="11"/>
        <v>0</v>
      </c>
      <c r="I104" s="532">
        <f>SUM(E104:H105)</f>
        <v>0</v>
      </c>
      <c r="J104" s="29"/>
      <c r="K104" s="29"/>
      <c r="L104" s="109"/>
      <c r="M104" s="1"/>
      <c r="N104" s="1"/>
      <c r="O104" s="1"/>
      <c r="P104" s="1"/>
      <c r="Q104" s="1"/>
      <c r="R104" s="1"/>
      <c r="S104" s="1"/>
      <c r="T104" s="1"/>
      <c r="U104" s="1"/>
      <c r="V104" s="1"/>
      <c r="W104" s="1"/>
      <c r="X104" s="1"/>
      <c r="Y104" s="1"/>
      <c r="Z104" s="1"/>
    </row>
    <row r="105" spans="1:26" ht="13.5" customHeight="1">
      <c r="A105" s="27"/>
      <c r="B105" s="460"/>
      <c r="C105" s="245"/>
      <c r="D105" s="537"/>
      <c r="E105" s="531"/>
      <c r="F105" s="531"/>
      <c r="G105" s="531"/>
      <c r="H105" s="531"/>
      <c r="I105" s="533"/>
      <c r="J105" s="29"/>
      <c r="K105" s="29"/>
      <c r="L105" s="116"/>
      <c r="M105" s="27"/>
      <c r="N105" s="27"/>
      <c r="O105" s="27"/>
      <c r="P105" s="27"/>
      <c r="Q105" s="27"/>
      <c r="R105" s="27"/>
      <c r="S105" s="27"/>
      <c r="T105" s="27"/>
      <c r="U105" s="27"/>
      <c r="V105" s="27"/>
      <c r="W105" s="27"/>
      <c r="X105" s="27"/>
      <c r="Y105" s="27"/>
      <c r="Z105" s="27"/>
    </row>
    <row r="106" spans="1:26" ht="9" customHeight="1">
      <c r="A106" s="27"/>
      <c r="B106" s="225"/>
      <c r="C106" s="245"/>
      <c r="D106" s="225"/>
      <c r="E106" s="225"/>
      <c r="F106" s="225"/>
      <c r="G106" s="225"/>
      <c r="H106" s="225"/>
      <c r="I106" s="225"/>
      <c r="J106" s="225"/>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246</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46"/>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247</v>
      </c>
      <c r="C110" s="29"/>
      <c r="D110" s="247" t="s">
        <v>248</v>
      </c>
      <c r="E110" s="248">
        <f>$I$67</f>
        <v>0</v>
      </c>
      <c r="F110" s="29"/>
      <c r="G110" s="29"/>
      <c r="H110" s="247" t="s">
        <v>249</v>
      </c>
      <c r="I110" s="248">
        <f>$I$88</f>
        <v>0</v>
      </c>
      <c r="J110" s="24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 customHeight="1">
      <c r="A112" s="1"/>
      <c r="B112" s="22"/>
      <c r="C112" s="22"/>
      <c r="D112" s="22"/>
      <c r="E112" s="22"/>
      <c r="F112" s="22"/>
      <c r="G112" s="22"/>
      <c r="H112" s="22"/>
      <c r="I112" s="22"/>
      <c r="J112" s="22"/>
      <c r="K112" s="22"/>
      <c r="L112" s="109"/>
      <c r="M112" s="1"/>
      <c r="N112" s="1"/>
      <c r="O112" s="1"/>
      <c r="P112" s="1"/>
      <c r="Q112" s="1"/>
      <c r="R112" s="1"/>
      <c r="S112" s="1"/>
      <c r="T112" s="1"/>
      <c r="U112" s="1"/>
      <c r="V112" s="1"/>
      <c r="W112" s="1"/>
      <c r="X112" s="1"/>
      <c r="Y112" s="1"/>
      <c r="Z112" s="1"/>
    </row>
    <row r="113" spans="1:26" ht="15" customHeight="1">
      <c r="A113" s="1"/>
      <c r="B113" s="22"/>
      <c r="C113" s="22"/>
      <c r="D113" s="22"/>
      <c r="E113" s="22"/>
      <c r="F113" s="22"/>
      <c r="G113" s="22"/>
      <c r="H113" s="22"/>
      <c r="I113" s="22"/>
      <c r="J113" s="22"/>
      <c r="K113" s="22"/>
      <c r="L113" s="109"/>
      <c r="M113" s="1"/>
      <c r="N113" s="1"/>
      <c r="O113" s="1"/>
      <c r="P113" s="1"/>
      <c r="Q113" s="1"/>
      <c r="R113" s="1"/>
      <c r="S113" s="1"/>
      <c r="T113" s="1"/>
      <c r="U113" s="1"/>
      <c r="V113" s="1"/>
      <c r="W113" s="1"/>
      <c r="X113" s="1"/>
      <c r="Y113" s="1"/>
      <c r="Z113" s="1"/>
    </row>
    <row r="114" spans="1:26" ht="15.75" customHeight="1">
      <c r="A114" s="1"/>
      <c r="B114" s="32"/>
      <c r="C114" s="32"/>
      <c r="D114" s="32"/>
      <c r="E114" s="32"/>
      <c r="F114" s="32"/>
      <c r="G114" s="32"/>
      <c r="H114" s="32"/>
      <c r="I114" s="32"/>
      <c r="J114" s="475" t="str">
        <f>Pokyny!E50</f>
        <v xml:space="preserve"> Verze 1: červenec 2026</v>
      </c>
      <c r="K114" s="534"/>
      <c r="L114" s="75"/>
    </row>
    <row r="115" spans="1:26" ht="15.75" customHeight="1">
      <c r="A115" s="1"/>
      <c r="B115" s="1"/>
      <c r="C115" s="1"/>
      <c r="D115" s="1"/>
      <c r="E115" s="1"/>
      <c r="F115" s="1"/>
      <c r="G115" s="1"/>
      <c r="H115" s="1"/>
      <c r="I115" s="1"/>
      <c r="J115" s="1"/>
      <c r="K115" s="111"/>
      <c r="L115" s="75"/>
    </row>
    <row r="116" spans="1:26" ht="15.75" customHeight="1">
      <c r="A116" s="1"/>
      <c r="B116" s="74"/>
      <c r="C116" s="74"/>
      <c r="D116" s="74"/>
      <c r="E116" s="74"/>
      <c r="F116" s="74"/>
      <c r="G116" s="74"/>
      <c r="H116" s="74"/>
      <c r="I116" s="74"/>
      <c r="J116" s="74"/>
      <c r="K116" s="250"/>
      <c r="L116" s="75"/>
    </row>
    <row r="117" spans="1:26" ht="15.75" customHeight="1">
      <c r="A117" s="1"/>
      <c r="C117" s="1"/>
      <c r="H117" s="1"/>
      <c r="K117" s="75"/>
      <c r="L117" s="75"/>
    </row>
    <row r="118" spans="1:26" ht="15.75" customHeight="1">
      <c r="A118" s="1"/>
      <c r="C118" s="1"/>
      <c r="H118" s="1"/>
      <c r="K118" s="75"/>
      <c r="L118" s="75"/>
    </row>
    <row r="119" spans="1:26" ht="15.75" customHeight="1">
      <c r="A119" s="1"/>
      <c r="C119" s="1"/>
      <c r="H119" s="1"/>
      <c r="L119" s="75"/>
    </row>
    <row r="120" spans="1:26" ht="15.75" customHeight="1">
      <c r="A120" s="1"/>
      <c r="C120" s="1"/>
      <c r="H120" s="1"/>
      <c r="J120" s="467" t="s">
        <v>15</v>
      </c>
      <c r="K120" s="455"/>
    </row>
    <row r="121" spans="1:26" ht="15.75" customHeight="1">
      <c r="A121" s="1"/>
      <c r="C121" s="1"/>
      <c r="H121" s="1"/>
    </row>
    <row r="122" spans="1:26" ht="15.75" customHeight="1">
      <c r="A122" s="1"/>
      <c r="C122" s="1"/>
      <c r="H122" s="1"/>
    </row>
    <row r="123" spans="1:26" ht="15.75" customHeight="1">
      <c r="A123" s="1"/>
      <c r="C123" s="1"/>
      <c r="H123" s="1"/>
    </row>
    <row r="124" spans="1:26" ht="15.75" customHeight="1">
      <c r="A124" s="1"/>
      <c r="C124" s="1"/>
      <c r="H124" s="1"/>
    </row>
    <row r="125" spans="1:26" ht="15.75" customHeight="1">
      <c r="A125" s="1"/>
      <c r="C125" s="1"/>
      <c r="H125" s="1"/>
    </row>
    <row r="126" spans="1:26" ht="15.75" customHeight="1">
      <c r="A126" s="1"/>
      <c r="C126" s="1"/>
      <c r="H126" s="1"/>
    </row>
    <row r="127" spans="1:26" ht="15.75" customHeight="1">
      <c r="A127" s="1"/>
      <c r="C127" s="1"/>
      <c r="H127" s="1"/>
    </row>
    <row r="128" spans="1:26" ht="15.75" customHeight="1">
      <c r="A128" s="1"/>
      <c r="C128" s="1"/>
      <c r="H128" s="1"/>
    </row>
    <row r="129" spans="1:8" ht="15.75" customHeight="1">
      <c r="A129" s="1"/>
      <c r="C129" s="1"/>
      <c r="H129" s="1"/>
    </row>
    <row r="130" spans="1:8" ht="15.75" customHeight="1">
      <c r="A130" s="1"/>
      <c r="C130" s="1"/>
      <c r="H130" s="1"/>
    </row>
    <row r="131" spans="1:8" ht="15.75" customHeight="1">
      <c r="A131" s="1"/>
      <c r="C131" s="1"/>
      <c r="H131" s="1"/>
    </row>
    <row r="132" spans="1:8" ht="15.75" customHeight="1">
      <c r="A132" s="1"/>
      <c r="C132" s="1"/>
      <c r="H132" s="1"/>
    </row>
    <row r="133" spans="1:8" ht="15.75" customHeight="1">
      <c r="A133" s="1"/>
      <c r="C133" s="1"/>
      <c r="H133" s="1"/>
    </row>
    <row r="134" spans="1:8" ht="15.75" customHeight="1">
      <c r="A134" s="1"/>
      <c r="C134" s="1"/>
      <c r="H134" s="1"/>
    </row>
    <row r="135" spans="1:8" ht="15.75" customHeight="1">
      <c r="A135" s="1"/>
      <c r="C135" s="1"/>
      <c r="H135" s="1"/>
    </row>
    <row r="136" spans="1:8" ht="15.75" customHeight="1">
      <c r="A136" s="1"/>
      <c r="C136" s="1"/>
      <c r="H136" s="1"/>
    </row>
    <row r="137" spans="1:8" ht="15.75" customHeight="1">
      <c r="A137" s="1"/>
      <c r="C137" s="1"/>
      <c r="H137" s="1"/>
    </row>
    <row r="138" spans="1:8" ht="15.75" customHeight="1">
      <c r="A138" s="1"/>
      <c r="C138" s="1"/>
      <c r="H138" s="1"/>
    </row>
    <row r="139" spans="1:8" ht="15.75" customHeight="1">
      <c r="A139" s="1"/>
      <c r="C139" s="1"/>
      <c r="H139" s="1"/>
    </row>
    <row r="140" spans="1:8" ht="15.75" customHeight="1">
      <c r="A140" s="1"/>
      <c r="C140" s="1"/>
      <c r="H140" s="1"/>
    </row>
    <row r="141" spans="1:8" ht="15.75" customHeight="1">
      <c r="A141" s="1"/>
      <c r="C141" s="1"/>
      <c r="H141" s="1"/>
    </row>
    <row r="142" spans="1:8" ht="15.75" customHeight="1">
      <c r="A142" s="1"/>
      <c r="C142" s="1"/>
      <c r="H142" s="1"/>
    </row>
    <row r="143" spans="1:8" ht="15.75" customHeight="1">
      <c r="A143" s="1"/>
      <c r="C143" s="1"/>
      <c r="H143" s="1"/>
    </row>
    <row r="144" spans="1:8" ht="15.75" customHeight="1">
      <c r="A144" s="1"/>
      <c r="C144" s="1"/>
      <c r="H144" s="1"/>
    </row>
    <row r="145" spans="1:8" ht="15.75" customHeight="1">
      <c r="A145" s="1"/>
      <c r="C145" s="1"/>
      <c r="H145" s="1"/>
    </row>
    <row r="146" spans="1:8" ht="15.75" customHeight="1">
      <c r="A146" s="1"/>
      <c r="C146" s="1"/>
      <c r="H146" s="1"/>
    </row>
    <row r="147" spans="1:8" ht="15.75" customHeight="1">
      <c r="A147" s="1"/>
      <c r="C147" s="1"/>
      <c r="H147" s="1"/>
    </row>
    <row r="148" spans="1:8" ht="15.75" customHeight="1">
      <c r="A148" s="1"/>
      <c r="C148" s="1"/>
      <c r="H148" s="1"/>
    </row>
    <row r="149" spans="1:8" ht="15.75" customHeight="1">
      <c r="A149" s="1"/>
      <c r="C149" s="1"/>
      <c r="H149" s="1"/>
    </row>
    <row r="150" spans="1:8" ht="15.75" customHeight="1">
      <c r="A150" s="1"/>
      <c r="C150" s="1"/>
      <c r="H150" s="1"/>
    </row>
    <row r="151" spans="1:8" ht="15.75" customHeight="1">
      <c r="A151" s="1"/>
      <c r="C151" s="1"/>
      <c r="H151" s="1"/>
    </row>
    <row r="152" spans="1:8" ht="15.75" customHeight="1">
      <c r="A152" s="1"/>
      <c r="C152" s="1"/>
      <c r="H152" s="1"/>
    </row>
    <row r="153" spans="1:8" ht="15.75" customHeight="1">
      <c r="A153" s="1"/>
      <c r="C153" s="1"/>
      <c r="H153" s="1"/>
    </row>
    <row r="154" spans="1:8" ht="15.75" customHeight="1">
      <c r="A154" s="1"/>
      <c r="C154" s="1"/>
      <c r="H154" s="1"/>
    </row>
    <row r="155" spans="1:8" ht="15.75" customHeight="1">
      <c r="A155" s="1"/>
      <c r="C155" s="1"/>
      <c r="H155" s="1"/>
    </row>
    <row r="156" spans="1:8" ht="15.75" customHeight="1">
      <c r="A156" s="1"/>
      <c r="C156" s="1"/>
      <c r="H156" s="1"/>
    </row>
    <row r="157" spans="1:8" ht="15.75" customHeight="1">
      <c r="A157" s="1"/>
      <c r="C157" s="1"/>
      <c r="H157" s="1"/>
    </row>
    <row r="158" spans="1:8" ht="15.75" customHeight="1">
      <c r="A158" s="1"/>
      <c r="C158" s="1"/>
      <c r="H158" s="1"/>
    </row>
    <row r="159" spans="1:8" ht="15.75" customHeight="1">
      <c r="A159" s="1"/>
      <c r="C159" s="1"/>
      <c r="H159" s="1"/>
    </row>
    <row r="160" spans="1:8" ht="15.75" customHeight="1">
      <c r="A160" s="1"/>
      <c r="C160" s="1"/>
      <c r="H160" s="1"/>
    </row>
    <row r="161" spans="1:8" ht="15.75" customHeight="1">
      <c r="A161" s="1"/>
      <c r="C161" s="1"/>
      <c r="H161" s="1"/>
    </row>
    <row r="162" spans="1:8" ht="15.75" customHeight="1">
      <c r="A162" s="1"/>
      <c r="C162" s="1"/>
      <c r="H162" s="1"/>
    </row>
    <row r="163" spans="1:8" ht="15.75" customHeight="1">
      <c r="A163" s="1"/>
      <c r="C163" s="1"/>
      <c r="H163" s="1"/>
    </row>
    <row r="164" spans="1:8" ht="15.75" customHeight="1">
      <c r="A164" s="1"/>
      <c r="C164" s="1"/>
      <c r="H164" s="1"/>
    </row>
    <row r="165" spans="1:8" ht="15.75" customHeight="1">
      <c r="A165" s="1"/>
      <c r="C165" s="1"/>
      <c r="H165" s="1"/>
    </row>
    <row r="166" spans="1:8" ht="15.75" customHeight="1">
      <c r="A166" s="1"/>
      <c r="C166" s="1"/>
      <c r="H166" s="1"/>
    </row>
    <row r="167" spans="1:8" ht="15.75" customHeight="1">
      <c r="A167" s="1"/>
      <c r="C167" s="1"/>
      <c r="H167" s="1"/>
    </row>
    <row r="168" spans="1:8" ht="15.75" customHeight="1">
      <c r="A168" s="1"/>
      <c r="C168" s="1"/>
      <c r="H168" s="1"/>
    </row>
    <row r="169" spans="1:8" ht="15.75" customHeight="1">
      <c r="A169" s="1"/>
      <c r="C169" s="1"/>
      <c r="H169" s="1"/>
    </row>
    <row r="170" spans="1:8" ht="15.75" customHeight="1">
      <c r="A170" s="1"/>
      <c r="C170" s="1"/>
      <c r="H170" s="1"/>
    </row>
    <row r="171" spans="1:8" ht="15.75" customHeight="1">
      <c r="A171" s="1"/>
      <c r="C171" s="1"/>
      <c r="H171" s="1"/>
    </row>
    <row r="172" spans="1:8" ht="15.75" customHeight="1">
      <c r="A172" s="1"/>
      <c r="C172" s="1"/>
      <c r="H172" s="1"/>
    </row>
    <row r="173" spans="1:8" ht="15.75" customHeight="1">
      <c r="A173" s="1"/>
      <c r="C173" s="1"/>
      <c r="H173" s="1"/>
    </row>
    <row r="174" spans="1:8" ht="15.75" customHeight="1">
      <c r="A174" s="1"/>
      <c r="C174" s="1"/>
      <c r="H174" s="1"/>
    </row>
    <row r="175" spans="1:8" ht="15.75" customHeight="1">
      <c r="A175" s="1"/>
      <c r="C175" s="1"/>
      <c r="H175" s="1"/>
    </row>
    <row r="176" spans="1:8" ht="15.75" customHeight="1">
      <c r="A176" s="1"/>
      <c r="C176" s="1"/>
      <c r="H176" s="1"/>
    </row>
    <row r="177" spans="1:8" ht="15.75" customHeight="1">
      <c r="A177" s="1"/>
      <c r="C177" s="1"/>
      <c r="H177" s="1"/>
    </row>
    <row r="178" spans="1:8" ht="15.75" customHeight="1">
      <c r="A178" s="1"/>
      <c r="C178" s="1"/>
      <c r="H178" s="1"/>
    </row>
    <row r="179" spans="1:8" ht="15.75" customHeight="1">
      <c r="A179" s="1"/>
      <c r="C179" s="1"/>
      <c r="H179" s="1"/>
    </row>
    <row r="180" spans="1:8" ht="15.75" customHeight="1">
      <c r="A180" s="1"/>
      <c r="C180" s="1"/>
      <c r="H180" s="1"/>
    </row>
    <row r="181" spans="1:8" ht="15.75" customHeight="1">
      <c r="A181" s="1"/>
      <c r="C181" s="1"/>
      <c r="H181" s="1"/>
    </row>
    <row r="182" spans="1:8" ht="15.75" customHeight="1">
      <c r="A182" s="1"/>
      <c r="C182" s="1"/>
      <c r="H182" s="1"/>
    </row>
    <row r="183" spans="1:8" ht="15.75" customHeight="1">
      <c r="A183" s="1"/>
      <c r="C183" s="1"/>
      <c r="H183" s="1"/>
    </row>
    <row r="184" spans="1:8" ht="15.75" customHeight="1">
      <c r="A184" s="1"/>
      <c r="C184" s="1"/>
      <c r="H184" s="1"/>
    </row>
    <row r="185" spans="1:8" ht="15.75" customHeight="1">
      <c r="A185" s="1"/>
      <c r="C185" s="1"/>
      <c r="H185" s="1"/>
    </row>
    <row r="186" spans="1:8" ht="15.75" customHeight="1">
      <c r="A186" s="1"/>
      <c r="C186" s="1"/>
      <c r="H186" s="1"/>
    </row>
    <row r="187" spans="1:8" ht="15.75" customHeight="1">
      <c r="A187" s="1"/>
      <c r="C187" s="1"/>
      <c r="H187" s="1"/>
    </row>
    <row r="188" spans="1:8" ht="15.75" customHeight="1">
      <c r="A188" s="1"/>
      <c r="C188" s="1"/>
      <c r="H188" s="1"/>
    </row>
    <row r="189" spans="1:8" ht="15.75" customHeight="1">
      <c r="A189" s="1"/>
      <c r="C189" s="1"/>
      <c r="H189" s="1"/>
    </row>
    <row r="190" spans="1:8" ht="15.75" customHeight="1">
      <c r="A190" s="1"/>
      <c r="C190" s="1"/>
      <c r="H190" s="1"/>
    </row>
    <row r="191" spans="1:8" ht="15.75" customHeight="1">
      <c r="A191" s="1"/>
      <c r="C191" s="1"/>
      <c r="H191" s="1"/>
    </row>
    <row r="192" spans="1:8" ht="15.75" customHeight="1">
      <c r="A192" s="1"/>
      <c r="C192" s="1"/>
      <c r="H192" s="1"/>
    </row>
    <row r="193" spans="1:8" ht="15.75" customHeight="1">
      <c r="A193" s="1"/>
      <c r="C193" s="1"/>
      <c r="H193" s="1"/>
    </row>
    <row r="194" spans="1:8" ht="15.75" customHeight="1">
      <c r="A194" s="1"/>
      <c r="C194" s="1"/>
      <c r="H194" s="1"/>
    </row>
    <row r="195" spans="1:8" ht="15.75" customHeight="1">
      <c r="A195" s="1"/>
      <c r="C195" s="1"/>
      <c r="H195" s="1"/>
    </row>
    <row r="196" spans="1:8" ht="15.75" customHeight="1">
      <c r="A196" s="1"/>
      <c r="C196" s="1"/>
      <c r="H196" s="1"/>
    </row>
    <row r="197" spans="1:8" ht="15.75" customHeight="1">
      <c r="A197" s="1"/>
      <c r="C197" s="1"/>
      <c r="H197" s="1"/>
    </row>
    <row r="198" spans="1:8" ht="15.75" customHeight="1">
      <c r="A198" s="1"/>
      <c r="C198" s="1"/>
      <c r="H198" s="1"/>
    </row>
    <row r="199" spans="1:8" ht="15.75" customHeight="1">
      <c r="A199" s="1"/>
      <c r="C199" s="1"/>
      <c r="H199" s="1"/>
    </row>
    <row r="200" spans="1:8" ht="15.75" customHeight="1">
      <c r="A200" s="1"/>
      <c r="C200" s="1"/>
      <c r="H200" s="1"/>
    </row>
    <row r="201" spans="1:8" ht="15.75" customHeight="1">
      <c r="A201" s="1"/>
      <c r="C201" s="1"/>
      <c r="H201" s="1"/>
    </row>
    <row r="202" spans="1:8" ht="15.75" customHeight="1">
      <c r="A202" s="1"/>
      <c r="C202" s="1"/>
      <c r="H202" s="1"/>
    </row>
    <row r="203" spans="1:8" ht="15.75" customHeight="1">
      <c r="A203" s="1"/>
      <c r="C203" s="1"/>
      <c r="H203" s="1"/>
    </row>
    <row r="204" spans="1:8" ht="15.75" customHeight="1">
      <c r="A204" s="1"/>
      <c r="C204" s="1"/>
      <c r="H204" s="1"/>
    </row>
    <row r="205" spans="1:8" ht="15.75" customHeight="1">
      <c r="A205" s="1"/>
      <c r="C205" s="1"/>
      <c r="H205" s="1"/>
    </row>
    <row r="206" spans="1:8" ht="15.75" customHeight="1">
      <c r="A206" s="1"/>
      <c r="C206" s="1"/>
      <c r="H206" s="1"/>
    </row>
    <row r="207" spans="1:8" ht="15.75" customHeight="1">
      <c r="A207" s="1"/>
      <c r="C207" s="1"/>
      <c r="H207" s="1"/>
    </row>
    <row r="208" spans="1:8" ht="15.75" customHeight="1">
      <c r="A208" s="1"/>
      <c r="C208" s="1"/>
      <c r="H208" s="1"/>
    </row>
    <row r="209" spans="1:8" ht="15.75" customHeight="1">
      <c r="A209" s="1"/>
      <c r="C209" s="1"/>
      <c r="H209" s="1"/>
    </row>
    <row r="210" spans="1:8" ht="15.75" customHeight="1">
      <c r="A210" s="1"/>
      <c r="C210" s="1"/>
      <c r="H210" s="1"/>
    </row>
    <row r="211" spans="1:8" ht="15.75" customHeight="1">
      <c r="A211" s="1"/>
      <c r="C211" s="1"/>
      <c r="H211" s="1"/>
    </row>
    <row r="212" spans="1:8" ht="15.75" customHeight="1">
      <c r="A212" s="1"/>
      <c r="C212" s="1"/>
      <c r="H212" s="1"/>
    </row>
    <row r="213" spans="1:8" ht="15.75" customHeight="1">
      <c r="A213" s="1"/>
      <c r="C213" s="1"/>
      <c r="H213" s="1"/>
    </row>
    <row r="214" spans="1:8" ht="15.75" customHeight="1">
      <c r="A214" s="1"/>
      <c r="C214" s="1"/>
      <c r="H214" s="1"/>
    </row>
    <row r="215" spans="1:8" ht="15.75" customHeight="1">
      <c r="A215" s="1"/>
      <c r="C215" s="1"/>
      <c r="H215" s="1"/>
    </row>
    <row r="216" spans="1:8" ht="15.75" customHeight="1">
      <c r="A216" s="1"/>
      <c r="C216" s="1"/>
      <c r="H216" s="1"/>
    </row>
    <row r="217" spans="1:8" ht="15.75" customHeight="1">
      <c r="A217" s="1"/>
      <c r="C217" s="1"/>
      <c r="H217" s="1"/>
    </row>
    <row r="218" spans="1:8" ht="15.75" customHeight="1">
      <c r="A218" s="1"/>
      <c r="C218" s="1"/>
      <c r="H218" s="1"/>
    </row>
    <row r="219" spans="1:8" ht="15.75" customHeight="1">
      <c r="A219" s="1"/>
      <c r="C219" s="1"/>
      <c r="H219" s="1"/>
    </row>
    <row r="220" spans="1:8" ht="15.75" customHeight="1">
      <c r="A220" s="1"/>
      <c r="C220" s="1"/>
      <c r="H220" s="1"/>
    </row>
    <row r="221" spans="1:8" ht="15.75" customHeight="1">
      <c r="A221" s="1"/>
      <c r="C221" s="1"/>
      <c r="H221" s="1"/>
    </row>
    <row r="222" spans="1:8" ht="15.75" customHeight="1">
      <c r="A222" s="1"/>
      <c r="C222" s="1"/>
      <c r="H222" s="1"/>
    </row>
    <row r="223" spans="1:8" ht="15.75" customHeight="1">
      <c r="A223" s="1"/>
      <c r="C223" s="1"/>
      <c r="H223" s="1"/>
    </row>
    <row r="224" spans="1:8" ht="15.75" customHeight="1">
      <c r="A224" s="1"/>
      <c r="C224" s="1"/>
      <c r="H224" s="1"/>
    </row>
    <row r="225" spans="1:8" ht="15.75" customHeight="1">
      <c r="A225" s="1"/>
      <c r="C225" s="1"/>
      <c r="H225" s="1"/>
    </row>
    <row r="226" spans="1:8" ht="15.75" customHeight="1">
      <c r="A226" s="1"/>
      <c r="C226" s="1"/>
      <c r="H226" s="1"/>
    </row>
    <row r="227" spans="1:8" ht="15.75" customHeight="1">
      <c r="A227" s="1"/>
      <c r="C227" s="1"/>
      <c r="H227" s="1"/>
    </row>
    <row r="228" spans="1:8" ht="15.75" customHeight="1">
      <c r="A228" s="1"/>
      <c r="C228" s="1"/>
      <c r="H228" s="1"/>
    </row>
    <row r="229" spans="1:8" ht="15.75" customHeight="1">
      <c r="A229" s="1"/>
      <c r="C229" s="1"/>
      <c r="H229" s="1"/>
    </row>
    <row r="230" spans="1:8" ht="15.75" customHeight="1">
      <c r="A230" s="1"/>
      <c r="C230" s="1"/>
      <c r="H230" s="1"/>
    </row>
    <row r="231" spans="1:8" ht="15.75" customHeight="1">
      <c r="A231" s="1"/>
      <c r="C231" s="1"/>
      <c r="H231" s="1"/>
    </row>
    <row r="232" spans="1:8" ht="15.75" customHeight="1">
      <c r="A232" s="1"/>
      <c r="C232" s="1"/>
      <c r="H232" s="1"/>
    </row>
    <row r="233" spans="1:8" ht="15.75" customHeight="1">
      <c r="A233" s="1"/>
      <c r="C233" s="1"/>
      <c r="H233" s="1"/>
    </row>
    <row r="234" spans="1:8" ht="15.75" customHeight="1">
      <c r="A234" s="1"/>
      <c r="C234" s="1"/>
      <c r="H234" s="1"/>
    </row>
    <row r="235" spans="1:8" ht="15.75" customHeight="1">
      <c r="A235" s="1"/>
      <c r="C235" s="1"/>
      <c r="H235" s="1"/>
    </row>
    <row r="236" spans="1:8" ht="15.75" customHeight="1">
      <c r="A236" s="1"/>
      <c r="C236" s="1"/>
      <c r="H236" s="1"/>
    </row>
    <row r="237" spans="1:8" ht="15.75" customHeight="1">
      <c r="A237" s="1"/>
      <c r="C237" s="1"/>
      <c r="H237" s="1"/>
    </row>
    <row r="238" spans="1:8" ht="15.75" customHeight="1">
      <c r="A238" s="1"/>
      <c r="C238" s="1"/>
      <c r="H238" s="1"/>
    </row>
    <row r="239" spans="1:8" ht="15.75" customHeight="1">
      <c r="A239" s="1"/>
      <c r="C239" s="1"/>
      <c r="H239" s="1"/>
    </row>
    <row r="240" spans="1:8" ht="15.75" customHeight="1">
      <c r="A240" s="1"/>
      <c r="C240" s="1"/>
      <c r="H240" s="1"/>
    </row>
    <row r="241" spans="1:8" ht="15.75" customHeight="1">
      <c r="A241" s="1"/>
      <c r="C241" s="1"/>
      <c r="H241" s="1"/>
    </row>
    <row r="242" spans="1:8" ht="15.75" customHeight="1">
      <c r="A242" s="1"/>
      <c r="C242" s="1"/>
      <c r="H242" s="1"/>
    </row>
    <row r="243" spans="1:8" ht="15.75" customHeight="1">
      <c r="A243" s="1"/>
      <c r="C243" s="1"/>
      <c r="H243" s="1"/>
    </row>
    <row r="244" spans="1:8" ht="15.75" customHeight="1">
      <c r="A244" s="1"/>
      <c r="C244" s="1"/>
      <c r="H244" s="1"/>
    </row>
    <row r="245" spans="1:8" ht="15.75" customHeight="1">
      <c r="A245" s="1"/>
      <c r="C245" s="1"/>
      <c r="H245" s="1"/>
    </row>
    <row r="246" spans="1:8" ht="15.75" customHeight="1">
      <c r="A246" s="1"/>
      <c r="C246" s="1"/>
      <c r="H246" s="1"/>
    </row>
    <row r="247" spans="1:8" ht="15.75" customHeight="1">
      <c r="A247" s="1"/>
      <c r="C247" s="1"/>
      <c r="H247" s="1"/>
    </row>
    <row r="248" spans="1:8" ht="15.75" customHeight="1">
      <c r="A248" s="1"/>
      <c r="C248" s="1"/>
      <c r="H248" s="1"/>
    </row>
    <row r="249" spans="1:8" ht="15.75" customHeight="1">
      <c r="A249" s="1"/>
      <c r="C249" s="1"/>
      <c r="H249" s="1"/>
    </row>
    <row r="250" spans="1:8" ht="15.75" customHeight="1">
      <c r="A250" s="1"/>
      <c r="C250" s="1"/>
      <c r="H250" s="1"/>
    </row>
    <row r="251" spans="1:8" ht="15.75" customHeight="1">
      <c r="A251" s="1"/>
      <c r="C251" s="1"/>
      <c r="H251" s="1"/>
    </row>
    <row r="252" spans="1:8" ht="15.75" customHeight="1">
      <c r="A252" s="1"/>
      <c r="C252" s="1"/>
      <c r="H252" s="1"/>
    </row>
    <row r="253" spans="1:8" ht="15.75" customHeight="1">
      <c r="A253" s="1"/>
      <c r="C253" s="1"/>
      <c r="H253" s="1"/>
    </row>
    <row r="254" spans="1:8" ht="15.75" customHeight="1">
      <c r="A254" s="1"/>
      <c r="C254" s="1"/>
      <c r="H254" s="1"/>
    </row>
    <row r="255" spans="1:8" ht="15.75" customHeight="1">
      <c r="A255" s="1"/>
      <c r="C255" s="1"/>
      <c r="H255" s="1"/>
    </row>
    <row r="256" spans="1:8" ht="15.75" customHeight="1">
      <c r="A256" s="1"/>
      <c r="C256" s="1"/>
      <c r="H256" s="1"/>
    </row>
    <row r="257" spans="1:8" ht="15.75" customHeight="1">
      <c r="A257" s="1"/>
      <c r="C257" s="1"/>
      <c r="H257" s="1"/>
    </row>
    <row r="258" spans="1:8" ht="15.75" customHeight="1">
      <c r="A258" s="1"/>
      <c r="C258" s="1"/>
      <c r="H258" s="1"/>
    </row>
    <row r="259" spans="1:8" ht="15.75" customHeight="1">
      <c r="A259" s="1"/>
      <c r="C259" s="1"/>
      <c r="H259" s="1"/>
    </row>
    <row r="260" spans="1:8" ht="15.75" customHeight="1">
      <c r="A260" s="1"/>
      <c r="C260" s="1"/>
      <c r="H260" s="1"/>
    </row>
    <row r="261" spans="1:8" ht="15.75" customHeight="1">
      <c r="A261" s="1"/>
      <c r="C261" s="1"/>
      <c r="H261" s="1"/>
    </row>
    <row r="262" spans="1:8" ht="15.75" customHeight="1">
      <c r="A262" s="1"/>
      <c r="C262" s="1"/>
      <c r="H262" s="1"/>
    </row>
    <row r="263" spans="1:8" ht="15.75" customHeight="1">
      <c r="A263" s="1"/>
      <c r="C263" s="1"/>
      <c r="H263" s="1"/>
    </row>
    <row r="264" spans="1:8" ht="15.75" customHeight="1">
      <c r="A264" s="1"/>
      <c r="C264" s="1"/>
      <c r="H264" s="1"/>
    </row>
    <row r="265" spans="1:8" ht="15.75" customHeight="1">
      <c r="A265" s="1"/>
      <c r="C265" s="1"/>
      <c r="H265" s="1"/>
    </row>
    <row r="266" spans="1:8" ht="15.75" customHeight="1">
      <c r="A266" s="1"/>
      <c r="C266" s="1"/>
      <c r="H266" s="1"/>
    </row>
    <row r="267" spans="1:8" ht="15.75" customHeight="1">
      <c r="A267" s="1"/>
      <c r="C267" s="1"/>
      <c r="H267" s="1"/>
    </row>
    <row r="268" spans="1:8" ht="15.75" customHeight="1">
      <c r="A268" s="1"/>
      <c r="C268" s="1"/>
      <c r="H268" s="1"/>
    </row>
    <row r="269" spans="1:8" ht="15.75" customHeight="1">
      <c r="A269" s="1"/>
      <c r="C269" s="1"/>
      <c r="H269" s="1"/>
    </row>
    <row r="270" spans="1:8" ht="15.75" customHeight="1">
      <c r="A270" s="1"/>
      <c r="C270" s="1"/>
      <c r="H270" s="1"/>
    </row>
    <row r="271" spans="1:8" ht="15.75" customHeight="1">
      <c r="A271" s="1"/>
      <c r="C271" s="1"/>
      <c r="H271" s="1"/>
    </row>
    <row r="272" spans="1:8" ht="15.75" customHeight="1">
      <c r="A272" s="1"/>
      <c r="C272" s="1"/>
      <c r="H272" s="1"/>
    </row>
    <row r="273" spans="1:8" ht="15.75" customHeight="1">
      <c r="A273" s="1"/>
      <c r="C273" s="1"/>
      <c r="H273" s="1"/>
    </row>
    <row r="274" spans="1:8" ht="15.75" customHeight="1">
      <c r="A274" s="1"/>
      <c r="C274" s="1"/>
      <c r="H274" s="1"/>
    </row>
    <row r="275" spans="1:8" ht="15.75" customHeight="1">
      <c r="A275" s="1"/>
      <c r="C275" s="1"/>
      <c r="H275" s="1"/>
    </row>
    <row r="276" spans="1:8" ht="15.75" customHeight="1">
      <c r="A276" s="1"/>
      <c r="C276" s="1"/>
      <c r="H276" s="1"/>
    </row>
    <row r="277" spans="1:8" ht="15.75" customHeight="1">
      <c r="A277" s="1"/>
      <c r="C277" s="1"/>
      <c r="H277" s="1"/>
    </row>
    <row r="278" spans="1:8" ht="15.75" customHeight="1">
      <c r="A278" s="1"/>
      <c r="C278" s="1"/>
      <c r="H278" s="1"/>
    </row>
    <row r="279" spans="1:8" ht="15.75" customHeight="1">
      <c r="A279" s="1"/>
      <c r="C279" s="1"/>
      <c r="H279" s="1"/>
    </row>
    <row r="280" spans="1:8" ht="15.75" customHeight="1">
      <c r="A280" s="1"/>
      <c r="C280" s="1"/>
      <c r="H280" s="1"/>
    </row>
    <row r="281" spans="1:8" ht="15.75" customHeight="1">
      <c r="A281" s="1"/>
      <c r="C281" s="1"/>
      <c r="H281" s="1"/>
    </row>
    <row r="282" spans="1:8" ht="15.75" customHeight="1">
      <c r="A282" s="1"/>
      <c r="C282" s="1"/>
      <c r="H282" s="1"/>
    </row>
    <row r="283" spans="1:8" ht="15.75" customHeight="1">
      <c r="A283" s="1"/>
      <c r="C283" s="1"/>
      <c r="H283" s="1"/>
    </row>
    <row r="284" spans="1:8" ht="15.75" customHeight="1">
      <c r="A284" s="1"/>
      <c r="C284" s="1"/>
      <c r="H284" s="1"/>
    </row>
    <row r="285" spans="1:8" ht="15.75" customHeight="1">
      <c r="A285" s="1"/>
      <c r="C285" s="1"/>
      <c r="H285" s="1"/>
    </row>
    <row r="286" spans="1:8" ht="15.75" customHeight="1">
      <c r="A286" s="1"/>
      <c r="C286" s="1"/>
      <c r="H286" s="1"/>
    </row>
    <row r="287" spans="1:8" ht="15.75" customHeight="1">
      <c r="A287" s="1"/>
      <c r="C287" s="1"/>
      <c r="H287" s="1"/>
    </row>
    <row r="288" spans="1:8" ht="15.75" customHeight="1">
      <c r="A288" s="1"/>
      <c r="C288" s="1"/>
      <c r="H288" s="1"/>
    </row>
    <row r="289" spans="1:8" ht="15.75" customHeight="1">
      <c r="A289" s="1"/>
      <c r="C289" s="1"/>
      <c r="H289" s="1"/>
    </row>
    <row r="290" spans="1:8" ht="15.75" customHeight="1">
      <c r="A290" s="1"/>
      <c r="C290" s="1"/>
      <c r="H290" s="1"/>
    </row>
    <row r="291" spans="1:8" ht="15.75" customHeight="1">
      <c r="A291" s="1"/>
      <c r="C291" s="1"/>
      <c r="H291" s="1"/>
    </row>
    <row r="292" spans="1:8" ht="15.75" customHeight="1">
      <c r="A292" s="1"/>
      <c r="C292" s="1"/>
      <c r="H292" s="1"/>
    </row>
    <row r="293" spans="1:8" ht="15.75" customHeight="1">
      <c r="A293" s="1"/>
      <c r="C293" s="1"/>
      <c r="H293" s="1"/>
    </row>
    <row r="294" spans="1:8" ht="15.75" customHeight="1">
      <c r="A294" s="1"/>
      <c r="C294" s="1"/>
      <c r="H294" s="1"/>
    </row>
    <row r="295" spans="1:8" ht="15.75" customHeight="1">
      <c r="A295" s="1"/>
      <c r="C295" s="1"/>
      <c r="H295" s="1"/>
    </row>
    <row r="296" spans="1:8" ht="15.75" customHeight="1">
      <c r="A296" s="1"/>
      <c r="C296" s="1"/>
      <c r="H296" s="1"/>
    </row>
    <row r="297" spans="1:8" ht="15.75" customHeight="1">
      <c r="A297" s="1"/>
      <c r="C297" s="1"/>
      <c r="H297" s="1"/>
    </row>
    <row r="298" spans="1:8" ht="15.75" customHeight="1">
      <c r="A298" s="1"/>
      <c r="C298" s="1"/>
      <c r="H298" s="1"/>
    </row>
    <row r="299" spans="1:8" ht="15.75" customHeight="1">
      <c r="A299" s="1"/>
      <c r="C299" s="1"/>
      <c r="H299" s="1"/>
    </row>
    <row r="300" spans="1:8" ht="15.75" customHeight="1">
      <c r="A300" s="1"/>
      <c r="C300" s="1"/>
      <c r="H300" s="1"/>
    </row>
    <row r="301" spans="1:8" ht="15.75" customHeight="1">
      <c r="A301" s="1"/>
      <c r="C301" s="1"/>
      <c r="H301" s="1"/>
    </row>
    <row r="302" spans="1:8" ht="15.75" customHeight="1">
      <c r="A302" s="1"/>
      <c r="C302" s="1"/>
      <c r="H302" s="1"/>
    </row>
    <row r="303" spans="1:8" ht="15.75" customHeight="1">
      <c r="A303" s="1"/>
      <c r="C303" s="1"/>
      <c r="H303" s="1"/>
    </row>
    <row r="304" spans="1:8" ht="15.75" customHeight="1">
      <c r="A304" s="1"/>
      <c r="C304" s="1"/>
      <c r="H304" s="1"/>
    </row>
    <row r="305" spans="1:8" ht="15.75" customHeight="1">
      <c r="A305" s="1"/>
      <c r="C305" s="1"/>
      <c r="H305" s="1"/>
    </row>
    <row r="306" spans="1:8" ht="15.75" customHeight="1">
      <c r="A306" s="1"/>
      <c r="C306" s="1"/>
      <c r="H306" s="1"/>
    </row>
    <row r="307" spans="1:8" ht="15.75" customHeight="1">
      <c r="A307" s="1"/>
      <c r="C307" s="1"/>
      <c r="H307" s="1"/>
    </row>
    <row r="308" spans="1:8" ht="15.75" customHeight="1">
      <c r="A308" s="1"/>
      <c r="C308" s="1"/>
      <c r="H308" s="1"/>
    </row>
    <row r="309" spans="1:8" ht="15.75" customHeight="1">
      <c r="A309" s="1"/>
      <c r="C309" s="1"/>
      <c r="H309" s="1"/>
    </row>
    <row r="310" spans="1:8" ht="15.75" customHeight="1">
      <c r="A310" s="1"/>
      <c r="C310" s="1"/>
      <c r="H310" s="1"/>
    </row>
    <row r="311" spans="1:8" ht="15.75" customHeight="1">
      <c r="A311" s="1"/>
      <c r="C311" s="1"/>
      <c r="H311" s="1"/>
    </row>
    <row r="312" spans="1:8" ht="15.75" customHeight="1">
      <c r="A312" s="1"/>
      <c r="C312" s="1"/>
      <c r="H312" s="1"/>
    </row>
    <row r="313" spans="1:8" ht="15.75" customHeight="1">
      <c r="A313" s="1"/>
      <c r="C313" s="1"/>
      <c r="H313" s="1"/>
    </row>
    <row r="314" spans="1:8" ht="15.75" customHeight="1">
      <c r="A314" s="1"/>
      <c r="C314" s="1"/>
      <c r="H314" s="1"/>
    </row>
    <row r="315" spans="1:8" ht="15.75" customHeight="1">
      <c r="A315" s="1"/>
      <c r="C315" s="1"/>
      <c r="H315" s="1"/>
    </row>
    <row r="316" spans="1:8" ht="15.75" customHeight="1">
      <c r="A316" s="1"/>
      <c r="C316" s="1"/>
      <c r="H316" s="1"/>
    </row>
    <row r="317" spans="1:8" ht="15.75" customHeight="1">
      <c r="A317" s="1"/>
      <c r="C317" s="1"/>
      <c r="H317" s="1"/>
    </row>
    <row r="318" spans="1:8" ht="15.75" customHeight="1">
      <c r="A318" s="1"/>
      <c r="C318" s="1"/>
      <c r="H318" s="1"/>
    </row>
    <row r="319" spans="1:8" ht="15.75" customHeight="1">
      <c r="A319" s="1"/>
      <c r="C319" s="1"/>
      <c r="H319" s="1"/>
    </row>
    <row r="320" spans="1:8" ht="15.75" customHeight="1">
      <c r="A320" s="1"/>
      <c r="C320" s="1"/>
      <c r="H320" s="1"/>
    </row>
    <row r="321" spans="1:8" ht="15.75" customHeight="1">
      <c r="A321" s="1"/>
      <c r="C321" s="1"/>
      <c r="H321" s="1"/>
    </row>
    <row r="322" spans="1:8" ht="15.75" customHeight="1">
      <c r="A322" s="1"/>
      <c r="C322" s="1"/>
      <c r="H322" s="1"/>
    </row>
    <row r="323" spans="1:8" ht="15.75" customHeight="1">
      <c r="A323" s="1"/>
      <c r="C323" s="1"/>
      <c r="H323" s="1"/>
    </row>
    <row r="324" spans="1:8" ht="15.75" customHeight="1">
      <c r="A324" s="1"/>
      <c r="C324" s="1"/>
      <c r="H324" s="1"/>
    </row>
    <row r="325" spans="1:8" ht="15.75" customHeight="1">
      <c r="A325" s="1"/>
      <c r="C325" s="1"/>
      <c r="H325" s="1"/>
    </row>
    <row r="326" spans="1:8" ht="15.75" customHeight="1">
      <c r="A326" s="1"/>
      <c r="C326" s="1"/>
      <c r="H326" s="1"/>
    </row>
    <row r="327" spans="1:8" ht="15.75" customHeight="1">
      <c r="A327" s="1"/>
      <c r="C327" s="1"/>
      <c r="H327" s="1"/>
    </row>
    <row r="328" spans="1:8" ht="15.75" customHeight="1">
      <c r="A328" s="1"/>
      <c r="C328" s="1"/>
      <c r="H328" s="1"/>
    </row>
    <row r="329" spans="1:8" ht="15.75" customHeight="1">
      <c r="A329" s="1"/>
      <c r="C329" s="1"/>
      <c r="H329" s="1"/>
    </row>
    <row r="330" spans="1:8" ht="15.75" customHeight="1">
      <c r="A330" s="1"/>
      <c r="C330" s="1"/>
      <c r="H330" s="1"/>
    </row>
    <row r="331" spans="1:8" ht="15.75" customHeight="1">
      <c r="A331" s="1"/>
      <c r="C331" s="1"/>
      <c r="H331" s="1"/>
    </row>
    <row r="332" spans="1:8" ht="15.75" customHeight="1">
      <c r="A332" s="1"/>
      <c r="C332" s="1"/>
      <c r="H332" s="1"/>
    </row>
    <row r="333" spans="1:8" ht="15.75" customHeight="1">
      <c r="A333" s="1"/>
      <c r="C333" s="1"/>
      <c r="H333" s="1"/>
    </row>
    <row r="334" spans="1:8" ht="15.75" customHeight="1">
      <c r="A334" s="1"/>
      <c r="C334" s="1"/>
      <c r="H334" s="1"/>
    </row>
    <row r="335" spans="1:8" ht="15.75" customHeight="1">
      <c r="A335" s="1"/>
      <c r="C335" s="1"/>
      <c r="H335" s="1"/>
    </row>
    <row r="336" spans="1:8" ht="15.75" customHeight="1">
      <c r="A336" s="1"/>
      <c r="C336" s="1"/>
      <c r="H336" s="1"/>
    </row>
    <row r="337" spans="1:8" ht="15.75" customHeight="1">
      <c r="A337" s="1"/>
      <c r="C337" s="1"/>
      <c r="H337" s="1"/>
    </row>
    <row r="338" spans="1:8" ht="15.75" customHeight="1">
      <c r="A338" s="1"/>
      <c r="C338" s="1"/>
      <c r="H338" s="1"/>
    </row>
    <row r="339" spans="1:8" ht="15.75" customHeight="1">
      <c r="A339" s="1"/>
      <c r="C339" s="1"/>
      <c r="H339" s="1"/>
    </row>
    <row r="340" spans="1:8" ht="15.75" customHeight="1">
      <c r="A340" s="1"/>
      <c r="C340" s="1"/>
      <c r="H340" s="1"/>
    </row>
    <row r="341" spans="1:8" ht="15.75" customHeight="1">
      <c r="A341" s="1"/>
      <c r="C341" s="1"/>
      <c r="H341" s="1"/>
    </row>
    <row r="342" spans="1:8" ht="15.75" customHeight="1">
      <c r="A342" s="1"/>
      <c r="C342" s="1"/>
      <c r="H342" s="1"/>
    </row>
    <row r="343" spans="1:8" ht="15.75" customHeight="1">
      <c r="A343" s="1"/>
      <c r="C343" s="1"/>
      <c r="H343" s="1"/>
    </row>
    <row r="344" spans="1:8" ht="15.75" customHeight="1">
      <c r="A344" s="1"/>
      <c r="C344" s="1"/>
      <c r="H344" s="1"/>
    </row>
    <row r="345" spans="1:8" ht="15.75" customHeight="1">
      <c r="A345" s="1"/>
      <c r="C345" s="1"/>
      <c r="H345" s="1"/>
    </row>
    <row r="346" spans="1:8" ht="15.75" customHeight="1">
      <c r="A346" s="1"/>
      <c r="C346" s="1"/>
      <c r="H346" s="1"/>
    </row>
    <row r="347" spans="1:8" ht="15.75" customHeight="1">
      <c r="A347" s="1"/>
      <c r="C347" s="1"/>
      <c r="H347" s="1"/>
    </row>
    <row r="348" spans="1:8" ht="15.75" customHeight="1">
      <c r="A348" s="1"/>
      <c r="C348" s="1"/>
      <c r="H348" s="1"/>
    </row>
    <row r="349" spans="1:8" ht="15.75" customHeight="1">
      <c r="A349" s="1"/>
      <c r="C349" s="1"/>
      <c r="H349" s="1"/>
    </row>
    <row r="350" spans="1:8" ht="15.75" customHeight="1">
      <c r="A350" s="1"/>
      <c r="C350" s="1"/>
      <c r="H350" s="1"/>
    </row>
    <row r="351" spans="1:8" ht="15.75" customHeight="1">
      <c r="A351" s="1"/>
      <c r="C351" s="1"/>
      <c r="H351" s="1"/>
    </row>
    <row r="352" spans="1:8" ht="15.75" customHeight="1">
      <c r="A352" s="1"/>
      <c r="C352" s="1"/>
      <c r="H352" s="1"/>
    </row>
    <row r="353" spans="1:8" ht="15.75" customHeight="1">
      <c r="A353" s="1"/>
      <c r="C353" s="1"/>
      <c r="H353" s="1"/>
    </row>
    <row r="354" spans="1:8" ht="15.75" customHeight="1">
      <c r="A354" s="1"/>
      <c r="C354" s="1"/>
      <c r="H354" s="1"/>
    </row>
    <row r="355" spans="1:8" ht="15.75" customHeight="1">
      <c r="A355" s="1"/>
      <c r="C355" s="1"/>
      <c r="H355" s="1"/>
    </row>
    <row r="356" spans="1:8" ht="15.75" customHeight="1">
      <c r="A356" s="1"/>
      <c r="C356" s="1"/>
      <c r="H356" s="1"/>
    </row>
    <row r="357" spans="1:8" ht="15.75" customHeight="1">
      <c r="A357" s="1"/>
      <c r="C357" s="1"/>
      <c r="H357" s="1"/>
    </row>
    <row r="358" spans="1:8" ht="15.75" customHeight="1">
      <c r="A358" s="1"/>
      <c r="C358" s="1"/>
      <c r="H358" s="1"/>
    </row>
    <row r="359" spans="1:8" ht="15.75" customHeight="1">
      <c r="A359" s="1"/>
      <c r="C359" s="1"/>
      <c r="H359" s="1"/>
    </row>
    <row r="360" spans="1:8" ht="15.75" customHeight="1">
      <c r="A360" s="1"/>
      <c r="C360" s="1"/>
      <c r="H360" s="1"/>
    </row>
    <row r="361" spans="1:8" ht="15.75" customHeight="1">
      <c r="A361" s="1"/>
      <c r="C361" s="1"/>
      <c r="H361" s="1"/>
    </row>
    <row r="362" spans="1:8" ht="15.75" customHeight="1">
      <c r="A362" s="1"/>
      <c r="C362" s="1"/>
      <c r="H362" s="1"/>
    </row>
    <row r="363" spans="1:8" ht="15.75" customHeight="1">
      <c r="A363" s="1"/>
      <c r="C363" s="1"/>
      <c r="H363" s="1"/>
    </row>
    <row r="364" spans="1:8" ht="15.75" customHeight="1">
      <c r="A364" s="1"/>
      <c r="C364" s="1"/>
      <c r="H364" s="1"/>
    </row>
    <row r="365" spans="1:8" ht="15.75" customHeight="1">
      <c r="A365" s="1"/>
      <c r="C365" s="1"/>
      <c r="H365" s="1"/>
    </row>
    <row r="366" spans="1:8" ht="15.75" customHeight="1">
      <c r="A366" s="1"/>
      <c r="C366" s="1"/>
      <c r="H366" s="1"/>
    </row>
    <row r="367" spans="1:8" ht="15.75" customHeight="1">
      <c r="A367" s="1"/>
      <c r="C367" s="1"/>
      <c r="H367" s="1"/>
    </row>
    <row r="368" spans="1:8" ht="15.75" customHeight="1">
      <c r="A368" s="1"/>
      <c r="C368" s="1"/>
      <c r="H368" s="1"/>
    </row>
    <row r="369" spans="1:8" ht="15.75" customHeight="1">
      <c r="A369" s="1"/>
      <c r="C369" s="1"/>
      <c r="H369" s="1"/>
    </row>
    <row r="370" spans="1:8" ht="15.75" customHeight="1">
      <c r="A370" s="1"/>
      <c r="C370" s="1"/>
      <c r="H370" s="1"/>
    </row>
    <row r="371" spans="1:8" ht="15.75" customHeight="1">
      <c r="A371" s="1"/>
      <c r="C371" s="1"/>
      <c r="H371" s="1"/>
    </row>
    <row r="372" spans="1:8" ht="15.75" customHeight="1">
      <c r="A372" s="1"/>
      <c r="C372" s="1"/>
      <c r="H372" s="1"/>
    </row>
    <row r="373" spans="1:8" ht="15.75" customHeight="1">
      <c r="A373" s="1"/>
      <c r="C373" s="1"/>
      <c r="H373" s="1"/>
    </row>
    <row r="374" spans="1:8" ht="15.75" customHeight="1">
      <c r="A374" s="1"/>
      <c r="C374" s="1"/>
      <c r="H374" s="1"/>
    </row>
    <row r="375" spans="1:8" ht="15.75" customHeight="1">
      <c r="A375" s="1"/>
      <c r="C375" s="1"/>
      <c r="H375" s="1"/>
    </row>
    <row r="376" spans="1:8" ht="15.75" customHeight="1">
      <c r="A376" s="1"/>
      <c r="C376" s="1"/>
      <c r="H376" s="1"/>
    </row>
    <row r="377" spans="1:8" ht="15.75" customHeight="1">
      <c r="A377" s="1"/>
      <c r="C377" s="1"/>
      <c r="H377" s="1"/>
    </row>
    <row r="378" spans="1:8" ht="15.75" customHeight="1">
      <c r="A378" s="1"/>
      <c r="C378" s="1"/>
      <c r="H378" s="1"/>
    </row>
    <row r="379" spans="1:8" ht="15.75" customHeight="1">
      <c r="A379" s="1"/>
      <c r="C379" s="1"/>
      <c r="H379" s="1"/>
    </row>
    <row r="380" spans="1:8" ht="15.75" customHeight="1">
      <c r="A380" s="1"/>
      <c r="C380" s="1"/>
      <c r="H380" s="1"/>
    </row>
    <row r="381" spans="1:8" ht="15.75" customHeight="1">
      <c r="A381" s="1"/>
      <c r="C381" s="1"/>
      <c r="H381" s="1"/>
    </row>
    <row r="382" spans="1:8" ht="15.75" customHeight="1">
      <c r="A382" s="1"/>
      <c r="C382" s="1"/>
      <c r="H382" s="1"/>
    </row>
    <row r="383" spans="1:8" ht="15.75" customHeight="1">
      <c r="A383" s="1"/>
      <c r="C383" s="1"/>
      <c r="H383" s="1"/>
    </row>
    <row r="384" spans="1:8" ht="15.75" customHeight="1">
      <c r="A384" s="1"/>
      <c r="C384" s="1"/>
      <c r="H384" s="1"/>
    </row>
    <row r="385" spans="1:8" ht="15.75" customHeight="1">
      <c r="A385" s="1"/>
      <c r="C385" s="1"/>
      <c r="H385" s="1"/>
    </row>
    <row r="386" spans="1:8" ht="15.75" customHeight="1">
      <c r="A386" s="1"/>
      <c r="C386" s="1"/>
      <c r="H386" s="1"/>
    </row>
    <row r="387" spans="1:8" ht="15.75" customHeight="1">
      <c r="A387" s="1"/>
      <c r="C387" s="1"/>
      <c r="H387" s="1"/>
    </row>
    <row r="388" spans="1:8" ht="15.75" customHeight="1">
      <c r="A388" s="1"/>
      <c r="C388" s="1"/>
      <c r="H388" s="1"/>
    </row>
    <row r="389" spans="1:8" ht="15.75" customHeight="1">
      <c r="A389" s="1"/>
      <c r="C389" s="1"/>
      <c r="H389" s="1"/>
    </row>
    <row r="390" spans="1:8" ht="15.75" customHeight="1">
      <c r="A390" s="1"/>
      <c r="C390" s="1"/>
      <c r="H390" s="1"/>
    </row>
    <row r="391" spans="1:8" ht="15.75" customHeight="1">
      <c r="A391" s="1"/>
      <c r="C391" s="1"/>
      <c r="H391" s="1"/>
    </row>
    <row r="392" spans="1:8" ht="15.75" customHeight="1">
      <c r="A392" s="1"/>
      <c r="C392" s="1"/>
      <c r="H392" s="1"/>
    </row>
    <row r="393" spans="1:8" ht="15.75" customHeight="1">
      <c r="A393" s="1"/>
      <c r="C393" s="1"/>
      <c r="H393" s="1"/>
    </row>
    <row r="394" spans="1:8" ht="15.75" customHeight="1">
      <c r="A394" s="1"/>
      <c r="C394" s="1"/>
      <c r="H394" s="1"/>
    </row>
    <row r="395" spans="1:8" ht="15.75" customHeight="1">
      <c r="A395" s="1"/>
      <c r="C395" s="1"/>
      <c r="H395" s="1"/>
    </row>
    <row r="396" spans="1:8" ht="15.75" customHeight="1">
      <c r="A396" s="1"/>
      <c r="C396" s="1"/>
      <c r="H396" s="1"/>
    </row>
    <row r="397" spans="1:8" ht="15.75" customHeight="1">
      <c r="A397" s="1"/>
      <c r="C397" s="1"/>
      <c r="H397" s="1"/>
    </row>
    <row r="398" spans="1:8" ht="15.75" customHeight="1">
      <c r="A398" s="1"/>
      <c r="C398" s="1"/>
      <c r="H398" s="1"/>
    </row>
    <row r="399" spans="1:8" ht="15.75" customHeight="1">
      <c r="A399" s="1"/>
      <c r="C399" s="1"/>
      <c r="H399" s="1"/>
    </row>
    <row r="400" spans="1:8" ht="15.75" customHeight="1">
      <c r="A400" s="1"/>
      <c r="C400" s="1"/>
      <c r="H400" s="1"/>
    </row>
    <row r="401" spans="1:8" ht="15.75" customHeight="1">
      <c r="A401" s="1"/>
      <c r="C401" s="1"/>
      <c r="H401" s="1"/>
    </row>
    <row r="402" spans="1:8" ht="15.75" customHeight="1">
      <c r="A402" s="1"/>
      <c r="C402" s="1"/>
      <c r="H402" s="1"/>
    </row>
    <row r="403" spans="1:8" ht="15.75" customHeight="1">
      <c r="A403" s="1"/>
      <c r="C403" s="1"/>
      <c r="H403" s="1"/>
    </row>
    <row r="404" spans="1:8" ht="15.75" customHeight="1">
      <c r="A404" s="1"/>
      <c r="C404" s="1"/>
      <c r="H404" s="1"/>
    </row>
    <row r="405" spans="1:8" ht="15.75" customHeight="1">
      <c r="A405" s="1"/>
      <c r="C405" s="1"/>
      <c r="H405" s="1"/>
    </row>
    <row r="406" spans="1:8" ht="15.75" customHeight="1">
      <c r="A406" s="1"/>
      <c r="C406" s="1"/>
      <c r="H406" s="1"/>
    </row>
    <row r="407" spans="1:8" ht="15.75" customHeight="1">
      <c r="A407" s="1"/>
      <c r="C407" s="1"/>
      <c r="H407" s="1"/>
    </row>
    <row r="408" spans="1:8" ht="15.75" customHeight="1">
      <c r="A408" s="1"/>
      <c r="C408" s="1"/>
      <c r="H408" s="1"/>
    </row>
    <row r="409" spans="1:8" ht="15.75" customHeight="1">
      <c r="A409" s="1"/>
      <c r="C409" s="1"/>
      <c r="H409" s="1"/>
    </row>
    <row r="410" spans="1:8" ht="15.75" customHeight="1">
      <c r="A410" s="1"/>
      <c r="C410" s="1"/>
      <c r="H410" s="1"/>
    </row>
    <row r="411" spans="1:8" ht="15.75" customHeight="1">
      <c r="A411" s="1"/>
      <c r="C411" s="1"/>
      <c r="H411" s="1"/>
    </row>
    <row r="412" spans="1:8" ht="15.75" customHeight="1">
      <c r="A412" s="1"/>
      <c r="C412" s="1"/>
      <c r="H412" s="1"/>
    </row>
    <row r="413" spans="1:8" ht="15.75" customHeight="1">
      <c r="A413" s="1"/>
      <c r="C413" s="1"/>
      <c r="H413" s="1"/>
    </row>
    <row r="414" spans="1:8" ht="15.75" customHeight="1">
      <c r="A414" s="1"/>
      <c r="C414" s="1"/>
      <c r="H414" s="1"/>
    </row>
    <row r="415" spans="1:8" ht="15.75" customHeight="1">
      <c r="A415" s="1"/>
      <c r="C415" s="1"/>
      <c r="H415" s="1"/>
    </row>
    <row r="416" spans="1:8" ht="15.75" customHeight="1">
      <c r="A416" s="1"/>
      <c r="C416" s="1"/>
      <c r="H416" s="1"/>
    </row>
    <row r="417" spans="1:8" ht="15.75" customHeight="1">
      <c r="A417" s="1"/>
      <c r="C417" s="1"/>
      <c r="H417" s="1"/>
    </row>
    <row r="418" spans="1:8" ht="15.75" customHeight="1">
      <c r="A418" s="1"/>
      <c r="C418" s="1"/>
      <c r="H418" s="1"/>
    </row>
    <row r="419" spans="1:8" ht="15.75" customHeight="1">
      <c r="A419" s="1"/>
      <c r="C419" s="1"/>
      <c r="H419" s="1"/>
    </row>
    <row r="420" spans="1:8" ht="15.75" customHeight="1">
      <c r="A420" s="1"/>
      <c r="C420" s="1"/>
      <c r="H420" s="1"/>
    </row>
    <row r="421" spans="1:8" ht="15.75" customHeight="1">
      <c r="A421" s="1"/>
      <c r="C421" s="1"/>
      <c r="H421" s="1"/>
    </row>
    <row r="422" spans="1:8" ht="15.75" customHeight="1">
      <c r="A422" s="1"/>
      <c r="C422" s="1"/>
      <c r="H422" s="1"/>
    </row>
    <row r="423" spans="1:8" ht="15.75" customHeight="1">
      <c r="A423" s="1"/>
      <c r="C423" s="1"/>
      <c r="H423" s="1"/>
    </row>
    <row r="424" spans="1:8" ht="15.75" customHeight="1">
      <c r="A424" s="1"/>
      <c r="C424" s="1"/>
      <c r="H424" s="1"/>
    </row>
    <row r="425" spans="1:8" ht="15.75" customHeight="1">
      <c r="A425" s="1"/>
      <c r="C425" s="1"/>
      <c r="H425" s="1"/>
    </row>
    <row r="426" spans="1:8" ht="15.75" customHeight="1">
      <c r="A426" s="1"/>
      <c r="C426" s="1"/>
      <c r="H426" s="1"/>
    </row>
    <row r="427" spans="1:8" ht="15.75" customHeight="1">
      <c r="A427" s="1"/>
      <c r="C427" s="1"/>
      <c r="H427" s="1"/>
    </row>
    <row r="428" spans="1:8" ht="15.75" customHeight="1">
      <c r="A428" s="1"/>
      <c r="C428" s="1"/>
      <c r="H428" s="1"/>
    </row>
    <row r="429" spans="1:8" ht="15.75" customHeight="1">
      <c r="A429" s="1"/>
      <c r="C429" s="1"/>
      <c r="H429" s="1"/>
    </row>
    <row r="430" spans="1:8" ht="15.75" customHeight="1">
      <c r="A430" s="1"/>
      <c r="C430" s="1"/>
      <c r="H430" s="1"/>
    </row>
    <row r="431" spans="1:8" ht="15.75" customHeight="1">
      <c r="A431" s="1"/>
      <c r="C431" s="1"/>
      <c r="H431" s="1"/>
    </row>
    <row r="432" spans="1:8" ht="15.75" customHeight="1">
      <c r="A432" s="1"/>
      <c r="C432" s="1"/>
      <c r="H432" s="1"/>
    </row>
    <row r="433" spans="1:8" ht="15.75" customHeight="1">
      <c r="A433" s="1"/>
      <c r="C433" s="1"/>
      <c r="H433" s="1"/>
    </row>
    <row r="434" spans="1:8" ht="15.75" customHeight="1">
      <c r="A434" s="1"/>
      <c r="C434" s="1"/>
      <c r="H434" s="1"/>
    </row>
    <row r="435" spans="1:8" ht="15.75" customHeight="1">
      <c r="A435" s="1"/>
      <c r="C435" s="1"/>
      <c r="H435" s="1"/>
    </row>
    <row r="436" spans="1:8" ht="15.75" customHeight="1">
      <c r="A436" s="1"/>
      <c r="C436" s="1"/>
      <c r="H436" s="1"/>
    </row>
    <row r="437" spans="1:8" ht="15.75" customHeight="1">
      <c r="A437" s="1"/>
      <c r="C437" s="1"/>
      <c r="H437" s="1"/>
    </row>
    <row r="438" spans="1:8" ht="15.75" customHeight="1">
      <c r="A438" s="1"/>
      <c r="C438" s="1"/>
      <c r="H438" s="1"/>
    </row>
    <row r="439" spans="1:8" ht="15.75" customHeight="1">
      <c r="A439" s="1"/>
      <c r="C439" s="1"/>
      <c r="H439" s="1"/>
    </row>
    <row r="440" spans="1:8" ht="15.75" customHeight="1">
      <c r="A440" s="1"/>
      <c r="C440" s="1"/>
      <c r="H440" s="1"/>
    </row>
    <row r="441" spans="1:8" ht="15.75" customHeight="1">
      <c r="A441" s="1"/>
      <c r="C441" s="1"/>
      <c r="H441" s="1"/>
    </row>
    <row r="442" spans="1:8" ht="15.75" customHeight="1">
      <c r="A442" s="1"/>
      <c r="C442" s="1"/>
      <c r="H442" s="1"/>
    </row>
    <row r="443" spans="1:8" ht="15.75" customHeight="1">
      <c r="A443" s="1"/>
      <c r="C443" s="1"/>
      <c r="H443" s="1"/>
    </row>
    <row r="444" spans="1:8" ht="15.75" customHeight="1">
      <c r="A444" s="1"/>
      <c r="C444" s="1"/>
      <c r="H444" s="1"/>
    </row>
    <row r="445" spans="1:8" ht="15.75" customHeight="1">
      <c r="A445" s="1"/>
      <c r="C445" s="1"/>
      <c r="H445" s="1"/>
    </row>
    <row r="446" spans="1:8" ht="15.75" customHeight="1">
      <c r="A446" s="1"/>
      <c r="C446" s="1"/>
      <c r="H446" s="1"/>
    </row>
    <row r="447" spans="1:8" ht="15.75" customHeight="1">
      <c r="A447" s="1"/>
      <c r="C447" s="1"/>
      <c r="H447" s="1"/>
    </row>
    <row r="448" spans="1:8" ht="15.75" customHeight="1">
      <c r="A448" s="1"/>
      <c r="C448" s="1"/>
      <c r="H448" s="1"/>
    </row>
    <row r="449" spans="1:8" ht="15.75" customHeight="1">
      <c r="A449" s="1"/>
      <c r="C449" s="1"/>
      <c r="H449" s="1"/>
    </row>
    <row r="450" spans="1:8" ht="15.75" customHeight="1">
      <c r="A450" s="1"/>
      <c r="C450" s="1"/>
      <c r="H450" s="1"/>
    </row>
    <row r="451" spans="1:8" ht="15.75" customHeight="1">
      <c r="A451" s="1"/>
      <c r="C451" s="1"/>
      <c r="H451" s="1"/>
    </row>
    <row r="452" spans="1:8" ht="15.75" customHeight="1">
      <c r="A452" s="1"/>
      <c r="C452" s="1"/>
      <c r="H452" s="1"/>
    </row>
    <row r="453" spans="1:8" ht="15.75" customHeight="1">
      <c r="A453" s="1"/>
      <c r="C453" s="1"/>
      <c r="H453" s="1"/>
    </row>
    <row r="454" spans="1:8" ht="15.75" customHeight="1">
      <c r="A454" s="1"/>
      <c r="C454" s="1"/>
      <c r="H454" s="1"/>
    </row>
    <row r="455" spans="1:8" ht="15.75" customHeight="1">
      <c r="A455" s="1"/>
      <c r="C455" s="1"/>
      <c r="H455" s="1"/>
    </row>
    <row r="456" spans="1:8" ht="15.75" customHeight="1">
      <c r="A456" s="1"/>
      <c r="C456" s="1"/>
      <c r="H456" s="1"/>
    </row>
    <row r="457" spans="1:8" ht="15.75" customHeight="1">
      <c r="A457" s="1"/>
      <c r="C457" s="1"/>
      <c r="H457" s="1"/>
    </row>
    <row r="458" spans="1:8" ht="15.75" customHeight="1">
      <c r="A458" s="1"/>
      <c r="C458" s="1"/>
      <c r="H458" s="1"/>
    </row>
    <row r="459" spans="1:8" ht="15.75" customHeight="1">
      <c r="A459" s="1"/>
      <c r="C459" s="1"/>
      <c r="H459" s="1"/>
    </row>
    <row r="460" spans="1:8" ht="15.75" customHeight="1">
      <c r="A460" s="1"/>
      <c r="C460" s="1"/>
      <c r="H460" s="1"/>
    </row>
    <row r="461" spans="1:8" ht="15.75" customHeight="1">
      <c r="A461" s="1"/>
      <c r="C461" s="1"/>
      <c r="H461" s="1"/>
    </row>
    <row r="462" spans="1:8" ht="15.75" customHeight="1">
      <c r="A462" s="1"/>
      <c r="C462" s="1"/>
      <c r="H462" s="1"/>
    </row>
    <row r="463" spans="1:8" ht="15.75" customHeight="1">
      <c r="A463" s="1"/>
      <c r="C463" s="1"/>
      <c r="H463" s="1"/>
    </row>
    <row r="464" spans="1:8" ht="15.75" customHeight="1">
      <c r="A464" s="1"/>
      <c r="C464" s="1"/>
      <c r="H464" s="1"/>
    </row>
    <row r="465" spans="1:8" ht="15.75" customHeight="1">
      <c r="A465" s="1"/>
      <c r="C465" s="1"/>
      <c r="H465" s="1"/>
    </row>
    <row r="466" spans="1:8" ht="15.75" customHeight="1">
      <c r="A466" s="1"/>
      <c r="C466" s="1"/>
      <c r="H466" s="1"/>
    </row>
    <row r="467" spans="1:8" ht="15.75" customHeight="1">
      <c r="A467" s="1"/>
      <c r="C467" s="1"/>
      <c r="H467" s="1"/>
    </row>
    <row r="468" spans="1:8" ht="15.75" customHeight="1">
      <c r="A468" s="1"/>
      <c r="C468" s="1"/>
      <c r="H468" s="1"/>
    </row>
    <row r="469" spans="1:8" ht="15.75" customHeight="1">
      <c r="A469" s="1"/>
      <c r="C469" s="1"/>
      <c r="H469" s="1"/>
    </row>
    <row r="470" spans="1:8" ht="15.75" customHeight="1">
      <c r="A470" s="1"/>
      <c r="C470" s="1"/>
      <c r="H470" s="1"/>
    </row>
    <row r="471" spans="1:8" ht="15.75" customHeight="1">
      <c r="A471" s="1"/>
      <c r="C471" s="1"/>
      <c r="H471" s="1"/>
    </row>
    <row r="472" spans="1:8" ht="15.75" customHeight="1">
      <c r="A472" s="1"/>
      <c r="C472" s="1"/>
      <c r="H472" s="1"/>
    </row>
    <row r="473" spans="1:8" ht="15.75" customHeight="1">
      <c r="A473" s="1"/>
      <c r="C473" s="1"/>
      <c r="H473" s="1"/>
    </row>
    <row r="474" spans="1:8" ht="15.75" customHeight="1">
      <c r="A474" s="1"/>
      <c r="C474" s="1"/>
      <c r="H474" s="1"/>
    </row>
    <row r="475" spans="1:8" ht="15.75" customHeight="1">
      <c r="A475" s="1"/>
      <c r="C475" s="1"/>
      <c r="H475" s="1"/>
    </row>
    <row r="476" spans="1:8" ht="15.75" customHeight="1">
      <c r="A476" s="1"/>
      <c r="C476" s="1"/>
      <c r="H476" s="1"/>
    </row>
    <row r="477" spans="1:8" ht="15.75" customHeight="1">
      <c r="A477" s="1"/>
      <c r="C477" s="1"/>
      <c r="H477" s="1"/>
    </row>
    <row r="478" spans="1:8" ht="15.75" customHeight="1">
      <c r="A478" s="1"/>
      <c r="C478" s="1"/>
      <c r="H478" s="1"/>
    </row>
    <row r="479" spans="1:8" ht="15.75" customHeight="1">
      <c r="A479" s="1"/>
      <c r="C479" s="1"/>
      <c r="H479" s="1"/>
    </row>
    <row r="480" spans="1:8" ht="15.75" customHeight="1">
      <c r="A480" s="1"/>
      <c r="C480" s="1"/>
      <c r="H480" s="1"/>
    </row>
    <row r="481" spans="1:8" ht="15.75" customHeight="1">
      <c r="A481" s="1"/>
      <c r="C481" s="1"/>
      <c r="H481" s="1"/>
    </row>
    <row r="482" spans="1:8" ht="15.75" customHeight="1">
      <c r="A482" s="1"/>
      <c r="C482" s="1"/>
      <c r="H482" s="1"/>
    </row>
    <row r="483" spans="1:8" ht="15.75" customHeight="1">
      <c r="A483" s="1"/>
      <c r="C483" s="1"/>
      <c r="H483" s="1"/>
    </row>
    <row r="484" spans="1:8" ht="15.75" customHeight="1">
      <c r="A484" s="1"/>
      <c r="C484" s="1"/>
      <c r="H484" s="1"/>
    </row>
    <row r="485" spans="1:8" ht="15.75" customHeight="1">
      <c r="A485" s="1"/>
      <c r="C485" s="1"/>
      <c r="H485" s="1"/>
    </row>
    <row r="486" spans="1:8" ht="15.75" customHeight="1">
      <c r="A486" s="1"/>
      <c r="C486" s="1"/>
      <c r="H486" s="1"/>
    </row>
    <row r="487" spans="1:8" ht="15.75" customHeight="1">
      <c r="A487" s="1"/>
      <c r="C487" s="1"/>
      <c r="H487" s="1"/>
    </row>
    <row r="488" spans="1:8" ht="15.75" customHeight="1">
      <c r="A488" s="1"/>
      <c r="C488" s="1"/>
      <c r="H488" s="1"/>
    </row>
    <row r="489" spans="1:8" ht="15.75" customHeight="1">
      <c r="A489" s="1"/>
      <c r="C489" s="1"/>
      <c r="H489" s="1"/>
    </row>
    <row r="490" spans="1:8" ht="15.75" customHeight="1">
      <c r="A490" s="1"/>
      <c r="C490" s="1"/>
      <c r="H490" s="1"/>
    </row>
    <row r="491" spans="1:8" ht="15.75" customHeight="1">
      <c r="A491" s="1"/>
      <c r="C491" s="1"/>
      <c r="H491" s="1"/>
    </row>
    <row r="492" spans="1:8" ht="15.75" customHeight="1">
      <c r="A492" s="1"/>
      <c r="C492" s="1"/>
      <c r="H492" s="1"/>
    </row>
    <row r="493" spans="1:8" ht="15.75" customHeight="1">
      <c r="A493" s="1"/>
      <c r="C493" s="1"/>
      <c r="H493" s="1"/>
    </row>
    <row r="494" spans="1:8" ht="15.75" customHeight="1">
      <c r="A494" s="1"/>
      <c r="C494" s="1"/>
      <c r="H494" s="1"/>
    </row>
    <row r="495" spans="1:8" ht="15.75" customHeight="1">
      <c r="A495" s="1"/>
      <c r="C495" s="1"/>
      <c r="H495" s="1"/>
    </row>
    <row r="496" spans="1:8" ht="15.75" customHeight="1">
      <c r="A496" s="1"/>
      <c r="C496" s="1"/>
      <c r="H496" s="1"/>
    </row>
    <row r="497" spans="1:8" ht="15.75" customHeight="1">
      <c r="A497" s="1"/>
      <c r="C497" s="1"/>
      <c r="H497" s="1"/>
    </row>
    <row r="498" spans="1:8" ht="15.75" customHeight="1">
      <c r="A498" s="1"/>
      <c r="C498" s="1"/>
      <c r="H498" s="1"/>
    </row>
    <row r="499" spans="1:8" ht="15.75" customHeight="1">
      <c r="A499" s="1"/>
      <c r="C499" s="1"/>
      <c r="H499" s="1"/>
    </row>
    <row r="500" spans="1:8" ht="15.75" customHeight="1">
      <c r="A500" s="1"/>
      <c r="C500" s="1"/>
      <c r="H500" s="1"/>
    </row>
    <row r="501" spans="1:8" ht="15.75" customHeight="1">
      <c r="A501" s="1"/>
      <c r="C501" s="1"/>
      <c r="H501" s="1"/>
    </row>
    <row r="502" spans="1:8" ht="15.75" customHeight="1">
      <c r="A502" s="1"/>
      <c r="C502" s="1"/>
      <c r="H502" s="1"/>
    </row>
    <row r="503" spans="1:8" ht="15.75" customHeight="1">
      <c r="A503" s="1"/>
      <c r="C503" s="1"/>
      <c r="H503" s="1"/>
    </row>
    <row r="504" spans="1:8" ht="15.75" customHeight="1">
      <c r="A504" s="1"/>
      <c r="C504" s="1"/>
      <c r="H504" s="1"/>
    </row>
    <row r="505" spans="1:8" ht="15.75" customHeight="1">
      <c r="A505" s="1"/>
      <c r="C505" s="1"/>
      <c r="H505" s="1"/>
    </row>
    <row r="506" spans="1:8" ht="15.75" customHeight="1">
      <c r="A506" s="1"/>
      <c r="C506" s="1"/>
      <c r="H506" s="1"/>
    </row>
    <row r="507" spans="1:8" ht="15.75" customHeight="1">
      <c r="A507" s="1"/>
      <c r="C507" s="1"/>
      <c r="H507" s="1"/>
    </row>
    <row r="508" spans="1:8" ht="15.75" customHeight="1">
      <c r="A508" s="1"/>
      <c r="C508" s="1"/>
      <c r="H508" s="1"/>
    </row>
    <row r="509" spans="1:8" ht="15.75" customHeight="1">
      <c r="A509" s="1"/>
      <c r="C509" s="1"/>
      <c r="H509" s="1"/>
    </row>
    <row r="510" spans="1:8" ht="15.75" customHeight="1">
      <c r="A510" s="1"/>
      <c r="C510" s="1"/>
      <c r="H510" s="1"/>
    </row>
    <row r="511" spans="1:8" ht="15.75" customHeight="1">
      <c r="A511" s="1"/>
      <c r="C511" s="1"/>
      <c r="H511" s="1"/>
    </row>
    <row r="512" spans="1:8" ht="15.75" customHeight="1">
      <c r="A512" s="1"/>
      <c r="C512" s="1"/>
      <c r="H512" s="1"/>
    </row>
    <row r="513" spans="1:8" ht="15.75" customHeight="1">
      <c r="A513" s="1"/>
      <c r="C513" s="1"/>
      <c r="H513" s="1"/>
    </row>
    <row r="514" spans="1:8" ht="15.75" customHeight="1">
      <c r="A514" s="1"/>
      <c r="C514" s="1"/>
      <c r="H514" s="1"/>
    </row>
    <row r="515" spans="1:8" ht="15.75" customHeight="1">
      <c r="A515" s="1"/>
      <c r="C515" s="1"/>
      <c r="H515" s="1"/>
    </row>
    <row r="516" spans="1:8" ht="15.75" customHeight="1">
      <c r="A516" s="1"/>
      <c r="C516" s="1"/>
      <c r="H516" s="1"/>
    </row>
    <row r="517" spans="1:8" ht="15.75" customHeight="1">
      <c r="A517" s="1"/>
      <c r="C517" s="1"/>
      <c r="H517" s="1"/>
    </row>
    <row r="518" spans="1:8" ht="15.75" customHeight="1">
      <c r="A518" s="1"/>
      <c r="C518" s="1"/>
      <c r="H518" s="1"/>
    </row>
    <row r="519" spans="1:8" ht="15.75" customHeight="1">
      <c r="A519" s="1"/>
      <c r="C519" s="1"/>
      <c r="H519" s="1"/>
    </row>
    <row r="520" spans="1:8" ht="15.75" customHeight="1">
      <c r="A520" s="1"/>
      <c r="C520" s="1"/>
      <c r="H520" s="1"/>
    </row>
    <row r="521" spans="1:8" ht="15.75" customHeight="1">
      <c r="A521" s="1"/>
      <c r="C521" s="1"/>
      <c r="H521" s="1"/>
    </row>
    <row r="522" spans="1:8" ht="15.75" customHeight="1">
      <c r="A522" s="1"/>
      <c r="C522" s="1"/>
      <c r="H522" s="1"/>
    </row>
    <row r="523" spans="1:8" ht="15.75" customHeight="1">
      <c r="A523" s="1"/>
      <c r="C523" s="1"/>
      <c r="H523" s="1"/>
    </row>
    <row r="524" spans="1:8" ht="15.75" customHeight="1">
      <c r="A524" s="1"/>
      <c r="C524" s="1"/>
      <c r="H524" s="1"/>
    </row>
    <row r="525" spans="1:8" ht="15.75" customHeight="1">
      <c r="A525" s="1"/>
      <c r="C525" s="1"/>
      <c r="H525" s="1"/>
    </row>
    <row r="526" spans="1:8" ht="15.75" customHeight="1">
      <c r="A526" s="1"/>
      <c r="C526" s="1"/>
      <c r="H526" s="1"/>
    </row>
    <row r="527" spans="1:8" ht="15.75" customHeight="1">
      <c r="A527" s="1"/>
      <c r="C527" s="1"/>
      <c r="H527" s="1"/>
    </row>
    <row r="528" spans="1:8" ht="15.75" customHeight="1">
      <c r="A528" s="1"/>
      <c r="C528" s="1"/>
      <c r="H528" s="1"/>
    </row>
    <row r="529" spans="1:8" ht="15.75" customHeight="1">
      <c r="A529" s="1"/>
      <c r="C529" s="1"/>
      <c r="H529" s="1"/>
    </row>
    <row r="530" spans="1:8" ht="15.75" customHeight="1">
      <c r="A530" s="1"/>
      <c r="C530" s="1"/>
      <c r="H530" s="1"/>
    </row>
    <row r="531" spans="1:8" ht="15.75" customHeight="1">
      <c r="A531" s="1"/>
      <c r="C531" s="1"/>
      <c r="H531" s="1"/>
    </row>
    <row r="532" spans="1:8" ht="15.75" customHeight="1">
      <c r="A532" s="1"/>
      <c r="C532" s="1"/>
      <c r="H532" s="1"/>
    </row>
    <row r="533" spans="1:8" ht="15.75" customHeight="1">
      <c r="A533" s="1"/>
      <c r="C533" s="1"/>
      <c r="H533" s="1"/>
    </row>
    <row r="534" spans="1:8" ht="15.75" customHeight="1">
      <c r="A534" s="1"/>
      <c r="C534" s="1"/>
      <c r="H534" s="1"/>
    </row>
    <row r="535" spans="1:8" ht="15.75" customHeight="1">
      <c r="A535" s="1"/>
      <c r="C535" s="1"/>
      <c r="H535" s="1"/>
    </row>
    <row r="536" spans="1:8" ht="15.75" customHeight="1">
      <c r="A536" s="1"/>
      <c r="C536" s="1"/>
      <c r="H536" s="1"/>
    </row>
    <row r="537" spans="1:8" ht="15.75" customHeight="1">
      <c r="A537" s="1"/>
      <c r="C537" s="1"/>
      <c r="H537" s="1"/>
    </row>
    <row r="538" spans="1:8" ht="15.75" customHeight="1">
      <c r="A538" s="1"/>
      <c r="C538" s="1"/>
      <c r="H538" s="1"/>
    </row>
    <row r="539" spans="1:8" ht="15.75" customHeight="1">
      <c r="A539" s="1"/>
      <c r="C539" s="1"/>
      <c r="H539" s="1"/>
    </row>
    <row r="540" spans="1:8" ht="15.75" customHeight="1">
      <c r="A540" s="1"/>
      <c r="C540" s="1"/>
      <c r="H540" s="1"/>
    </row>
    <row r="541" spans="1:8" ht="15.75" customHeight="1">
      <c r="A541" s="1"/>
      <c r="C541" s="1"/>
      <c r="H541" s="1"/>
    </row>
    <row r="542" spans="1:8" ht="15.75" customHeight="1">
      <c r="A542" s="1"/>
      <c r="C542" s="1"/>
      <c r="H542" s="1"/>
    </row>
    <row r="543" spans="1:8" ht="15.75" customHeight="1">
      <c r="A543" s="1"/>
      <c r="C543" s="1"/>
      <c r="H543" s="1"/>
    </row>
    <row r="544" spans="1:8" ht="15.75" customHeight="1">
      <c r="A544" s="1"/>
      <c r="C544" s="1"/>
      <c r="H544" s="1"/>
    </row>
    <row r="545" spans="1:8" ht="15.75" customHeight="1">
      <c r="A545" s="1"/>
      <c r="C545" s="1"/>
      <c r="H545" s="1"/>
    </row>
    <row r="546" spans="1:8" ht="15.75" customHeight="1">
      <c r="A546" s="1"/>
      <c r="C546" s="1"/>
      <c r="H546" s="1"/>
    </row>
    <row r="547" spans="1:8" ht="15.75" customHeight="1">
      <c r="A547" s="1"/>
      <c r="C547" s="1"/>
      <c r="H547" s="1"/>
    </row>
    <row r="548" spans="1:8" ht="15.75" customHeight="1">
      <c r="A548" s="1"/>
      <c r="C548" s="1"/>
      <c r="H548" s="1"/>
    </row>
    <row r="549" spans="1:8" ht="15.75" customHeight="1">
      <c r="A549" s="1"/>
      <c r="C549" s="1"/>
      <c r="H549" s="1"/>
    </row>
    <row r="550" spans="1:8" ht="15.75" customHeight="1">
      <c r="A550" s="1"/>
      <c r="C550" s="1"/>
      <c r="H550" s="1"/>
    </row>
    <row r="551" spans="1:8" ht="15.75" customHeight="1">
      <c r="A551" s="1"/>
      <c r="C551" s="1"/>
      <c r="H551" s="1"/>
    </row>
    <row r="552" spans="1:8" ht="15.75" customHeight="1">
      <c r="A552" s="1"/>
      <c r="C552" s="1"/>
      <c r="H552" s="1"/>
    </row>
    <row r="553" spans="1:8" ht="15.75" customHeight="1">
      <c r="A553" s="1"/>
      <c r="C553" s="1"/>
      <c r="H553" s="1"/>
    </row>
    <row r="554" spans="1:8" ht="15.75" customHeight="1">
      <c r="A554" s="1"/>
      <c r="C554" s="1"/>
      <c r="H554" s="1"/>
    </row>
    <row r="555" spans="1:8" ht="15.75" customHeight="1">
      <c r="A555" s="1"/>
      <c r="C555" s="1"/>
      <c r="H555" s="1"/>
    </row>
    <row r="556" spans="1:8" ht="15.75" customHeight="1">
      <c r="A556" s="1"/>
      <c r="C556" s="1"/>
      <c r="H556" s="1"/>
    </row>
    <row r="557" spans="1:8" ht="15.75" customHeight="1">
      <c r="A557" s="1"/>
      <c r="C557" s="1"/>
      <c r="H557" s="1"/>
    </row>
    <row r="558" spans="1:8" ht="15.75" customHeight="1">
      <c r="A558" s="1"/>
      <c r="C558" s="1"/>
      <c r="H558" s="1"/>
    </row>
    <row r="559" spans="1:8" ht="15.75" customHeight="1">
      <c r="A559" s="1"/>
      <c r="C559" s="1"/>
      <c r="H559" s="1"/>
    </row>
    <row r="560" spans="1:8" ht="15.75" customHeight="1">
      <c r="A560" s="1"/>
      <c r="C560" s="1"/>
      <c r="H560" s="1"/>
    </row>
    <row r="561" spans="1:8" ht="15.75" customHeight="1">
      <c r="A561" s="1"/>
      <c r="C561" s="1"/>
      <c r="H561" s="1"/>
    </row>
    <row r="562" spans="1:8" ht="15.75" customHeight="1">
      <c r="A562" s="1"/>
      <c r="C562" s="1"/>
      <c r="H562" s="1"/>
    </row>
    <row r="563" spans="1:8" ht="15.75" customHeight="1">
      <c r="A563" s="1"/>
      <c r="C563" s="1"/>
      <c r="H563" s="1"/>
    </row>
    <row r="564" spans="1:8" ht="15.75" customHeight="1">
      <c r="A564" s="1"/>
      <c r="C564" s="1"/>
      <c r="H564" s="1"/>
    </row>
    <row r="565" spans="1:8" ht="15.75" customHeight="1">
      <c r="A565" s="1"/>
      <c r="C565" s="1"/>
      <c r="H565" s="1"/>
    </row>
    <row r="566" spans="1:8" ht="15.75" customHeight="1">
      <c r="A566" s="1"/>
      <c r="C566" s="1"/>
      <c r="H566" s="1"/>
    </row>
    <row r="567" spans="1:8" ht="15.75" customHeight="1">
      <c r="A567" s="1"/>
      <c r="C567" s="1"/>
      <c r="H567" s="1"/>
    </row>
    <row r="568" spans="1:8" ht="15.75" customHeight="1">
      <c r="A568" s="1"/>
      <c r="C568" s="1"/>
      <c r="H568" s="1"/>
    </row>
    <row r="569" spans="1:8" ht="15.75" customHeight="1">
      <c r="A569" s="1"/>
      <c r="C569" s="1"/>
      <c r="H569" s="1"/>
    </row>
    <row r="570" spans="1:8" ht="15.75" customHeight="1">
      <c r="A570" s="1"/>
      <c r="C570" s="1"/>
      <c r="H570" s="1"/>
    </row>
    <row r="571" spans="1:8" ht="15.75" customHeight="1">
      <c r="A571" s="1"/>
      <c r="C571" s="1"/>
      <c r="H571" s="1"/>
    </row>
    <row r="572" spans="1:8" ht="15.75" customHeight="1">
      <c r="A572" s="1"/>
      <c r="C572" s="1"/>
      <c r="H572" s="1"/>
    </row>
    <row r="573" spans="1:8" ht="15.75" customHeight="1">
      <c r="A573" s="1"/>
      <c r="C573" s="1"/>
      <c r="H573" s="1"/>
    </row>
    <row r="574" spans="1:8" ht="15.75" customHeight="1">
      <c r="A574" s="1"/>
      <c r="C574" s="1"/>
      <c r="H574" s="1"/>
    </row>
    <row r="575" spans="1:8" ht="15.75" customHeight="1">
      <c r="A575" s="1"/>
      <c r="C575" s="1"/>
      <c r="H575" s="1"/>
    </row>
    <row r="576" spans="1:8" ht="15.75" customHeight="1">
      <c r="A576" s="1"/>
      <c r="C576" s="1"/>
      <c r="H576" s="1"/>
    </row>
    <row r="577" spans="1:8" ht="15.75" customHeight="1">
      <c r="A577" s="1"/>
      <c r="C577" s="1"/>
      <c r="H577" s="1"/>
    </row>
    <row r="578" spans="1:8" ht="15.75" customHeight="1">
      <c r="A578" s="1"/>
      <c r="C578" s="1"/>
      <c r="H578" s="1"/>
    </row>
    <row r="579" spans="1:8" ht="15.75" customHeight="1">
      <c r="A579" s="1"/>
      <c r="C579" s="1"/>
      <c r="H579" s="1"/>
    </row>
    <row r="580" spans="1:8" ht="15.75" customHeight="1">
      <c r="A580" s="1"/>
      <c r="C580" s="1"/>
      <c r="H580" s="1"/>
    </row>
    <row r="581" spans="1:8" ht="15.75" customHeight="1">
      <c r="A581" s="1"/>
      <c r="C581" s="1"/>
      <c r="H581" s="1"/>
    </row>
    <row r="582" spans="1:8" ht="15.75" customHeight="1">
      <c r="A582" s="1"/>
      <c r="C582" s="1"/>
      <c r="H582" s="1"/>
    </row>
    <row r="583" spans="1:8" ht="15.75" customHeight="1">
      <c r="A583" s="1"/>
      <c r="C583" s="1"/>
      <c r="H583" s="1"/>
    </row>
    <row r="584" spans="1:8" ht="15.75" customHeight="1">
      <c r="A584" s="1"/>
      <c r="C584" s="1"/>
      <c r="H584" s="1"/>
    </row>
    <row r="585" spans="1:8" ht="15.75" customHeight="1">
      <c r="A585" s="1"/>
      <c r="C585" s="1"/>
      <c r="H585" s="1"/>
    </row>
    <row r="586" spans="1:8" ht="15.75" customHeight="1">
      <c r="A586" s="1"/>
      <c r="C586" s="1"/>
      <c r="H586" s="1"/>
    </row>
    <row r="587" spans="1:8" ht="15.75" customHeight="1">
      <c r="A587" s="1"/>
      <c r="C587" s="1"/>
      <c r="H587" s="1"/>
    </row>
    <row r="588" spans="1:8" ht="15.75" customHeight="1">
      <c r="A588" s="1"/>
      <c r="C588" s="1"/>
      <c r="H588" s="1"/>
    </row>
    <row r="589" spans="1:8" ht="15.75" customHeight="1">
      <c r="A589" s="1"/>
      <c r="C589" s="1"/>
      <c r="H589" s="1"/>
    </row>
    <row r="590" spans="1:8" ht="15.75" customHeight="1">
      <c r="A590" s="1"/>
      <c r="C590" s="1"/>
      <c r="H590" s="1"/>
    </row>
    <row r="591" spans="1:8" ht="15.75" customHeight="1">
      <c r="A591" s="1"/>
      <c r="C591" s="1"/>
      <c r="H591" s="1"/>
    </row>
    <row r="592" spans="1:8" ht="15.75" customHeight="1">
      <c r="A592" s="1"/>
      <c r="C592" s="1"/>
      <c r="H592" s="1"/>
    </row>
    <row r="593" spans="1:8" ht="15.75" customHeight="1">
      <c r="A593" s="1"/>
      <c r="C593" s="1"/>
      <c r="H593" s="1"/>
    </row>
    <row r="594" spans="1:8" ht="15.75" customHeight="1">
      <c r="A594" s="1"/>
      <c r="C594" s="1"/>
      <c r="H594" s="1"/>
    </row>
    <row r="595" spans="1:8" ht="15.75" customHeight="1">
      <c r="A595" s="1"/>
      <c r="C595" s="1"/>
      <c r="H595" s="1"/>
    </row>
    <row r="596" spans="1:8" ht="15.75" customHeight="1">
      <c r="A596" s="1"/>
      <c r="C596" s="1"/>
      <c r="H596" s="1"/>
    </row>
    <row r="597" spans="1:8" ht="15.75" customHeight="1">
      <c r="A597" s="1"/>
      <c r="C597" s="1"/>
      <c r="H597" s="1"/>
    </row>
    <row r="598" spans="1:8" ht="15.75" customHeight="1">
      <c r="A598" s="1"/>
      <c r="C598" s="1"/>
      <c r="H598" s="1"/>
    </row>
    <row r="599" spans="1:8" ht="15.75" customHeight="1">
      <c r="A599" s="1"/>
      <c r="C599" s="1"/>
      <c r="H599" s="1"/>
    </row>
    <row r="600" spans="1:8" ht="15.75" customHeight="1">
      <c r="A600" s="1"/>
      <c r="C600" s="1"/>
      <c r="H600" s="1"/>
    </row>
    <row r="601" spans="1:8" ht="15.75" customHeight="1">
      <c r="A601" s="1"/>
      <c r="C601" s="1"/>
      <c r="H601" s="1"/>
    </row>
    <row r="602" spans="1:8" ht="15.75" customHeight="1">
      <c r="A602" s="1"/>
      <c r="C602" s="1"/>
      <c r="H602" s="1"/>
    </row>
    <row r="603" spans="1:8" ht="15.75" customHeight="1">
      <c r="A603" s="1"/>
      <c r="C603" s="1"/>
      <c r="H603" s="1"/>
    </row>
    <row r="604" spans="1:8" ht="15.75" customHeight="1">
      <c r="A604" s="1"/>
      <c r="C604" s="1"/>
      <c r="H604" s="1"/>
    </row>
    <row r="605" spans="1:8" ht="15.75" customHeight="1">
      <c r="A605" s="1"/>
      <c r="C605" s="1"/>
      <c r="H605" s="1"/>
    </row>
    <row r="606" spans="1:8" ht="15.75" customHeight="1">
      <c r="A606" s="1"/>
      <c r="C606" s="1"/>
      <c r="H606" s="1"/>
    </row>
    <row r="607" spans="1:8" ht="15.75" customHeight="1">
      <c r="A607" s="1"/>
      <c r="C607" s="1"/>
      <c r="H607" s="1"/>
    </row>
    <row r="608" spans="1:8" ht="15.75" customHeight="1">
      <c r="A608" s="1"/>
      <c r="C608" s="1"/>
      <c r="H608" s="1"/>
    </row>
    <row r="609" spans="1:8" ht="15.75" customHeight="1">
      <c r="A609" s="1"/>
      <c r="C609" s="1"/>
      <c r="H609" s="1"/>
    </row>
    <row r="610" spans="1:8" ht="15.75" customHeight="1">
      <c r="A610" s="1"/>
      <c r="C610" s="1"/>
      <c r="H610" s="1"/>
    </row>
    <row r="611" spans="1:8" ht="15.75" customHeight="1">
      <c r="A611" s="1"/>
      <c r="C611" s="1"/>
      <c r="H611" s="1"/>
    </row>
    <row r="612" spans="1:8" ht="15.75" customHeight="1">
      <c r="A612" s="1"/>
      <c r="C612" s="1"/>
      <c r="H612" s="1"/>
    </row>
    <row r="613" spans="1:8" ht="15.75" customHeight="1">
      <c r="A613" s="1"/>
      <c r="C613" s="1"/>
      <c r="H613" s="1"/>
    </row>
    <row r="614" spans="1:8" ht="15.75" customHeight="1">
      <c r="A614" s="1"/>
      <c r="C614" s="1"/>
      <c r="H614" s="1"/>
    </row>
    <row r="615" spans="1:8" ht="15.75" customHeight="1">
      <c r="A615" s="1"/>
      <c r="C615" s="1"/>
      <c r="H615" s="1"/>
    </row>
    <row r="616" spans="1:8" ht="15.75" customHeight="1">
      <c r="A616" s="1"/>
      <c r="C616" s="1"/>
      <c r="H616" s="1"/>
    </row>
    <row r="617" spans="1:8" ht="15.75" customHeight="1">
      <c r="A617" s="1"/>
      <c r="C617" s="1"/>
      <c r="H617" s="1"/>
    </row>
    <row r="618" spans="1:8" ht="15.75" customHeight="1">
      <c r="A618" s="1"/>
      <c r="C618" s="1"/>
      <c r="H618" s="1"/>
    </row>
    <row r="619" spans="1:8" ht="15.75" customHeight="1">
      <c r="A619" s="1"/>
      <c r="C619" s="1"/>
      <c r="H619" s="1"/>
    </row>
    <row r="620" spans="1:8" ht="15.75" customHeight="1">
      <c r="A620" s="1"/>
      <c r="C620" s="1"/>
      <c r="H620" s="1"/>
    </row>
    <row r="621" spans="1:8" ht="15.75" customHeight="1">
      <c r="A621" s="1"/>
      <c r="C621" s="1"/>
      <c r="H621" s="1"/>
    </row>
    <row r="622" spans="1:8" ht="15.75" customHeight="1">
      <c r="A622" s="1"/>
      <c r="C622" s="1"/>
      <c r="H622" s="1"/>
    </row>
    <row r="623" spans="1:8" ht="15.75" customHeight="1">
      <c r="A623" s="1"/>
      <c r="C623" s="1"/>
      <c r="H623" s="1"/>
    </row>
    <row r="624" spans="1:8" ht="15.75" customHeight="1">
      <c r="A624" s="1"/>
      <c r="C624" s="1"/>
      <c r="H624" s="1"/>
    </row>
    <row r="625" spans="1:8" ht="15.75" customHeight="1">
      <c r="A625" s="1"/>
      <c r="C625" s="1"/>
      <c r="H625" s="1"/>
    </row>
    <row r="626" spans="1:8" ht="15.75" customHeight="1">
      <c r="A626" s="1"/>
      <c r="C626" s="1"/>
      <c r="H626" s="1"/>
    </row>
    <row r="627" spans="1:8" ht="15.75" customHeight="1">
      <c r="A627" s="1"/>
      <c r="C627" s="1"/>
      <c r="H627" s="1"/>
    </row>
    <row r="628" spans="1:8" ht="15.75" customHeight="1">
      <c r="A628" s="1"/>
      <c r="C628" s="1"/>
      <c r="H628" s="1"/>
    </row>
    <row r="629" spans="1:8" ht="15.75" customHeight="1">
      <c r="A629" s="1"/>
      <c r="C629" s="1"/>
      <c r="H629" s="1"/>
    </row>
    <row r="630" spans="1:8" ht="15.75" customHeight="1">
      <c r="A630" s="1"/>
      <c r="C630" s="1"/>
      <c r="H630" s="1"/>
    </row>
    <row r="631" spans="1:8" ht="15.75" customHeight="1">
      <c r="A631" s="1"/>
      <c r="C631" s="1"/>
      <c r="H631" s="1"/>
    </row>
    <row r="632" spans="1:8" ht="15.75" customHeight="1">
      <c r="A632" s="1"/>
      <c r="C632" s="1"/>
      <c r="H632" s="1"/>
    </row>
    <row r="633" spans="1:8" ht="15.75" customHeight="1">
      <c r="A633" s="1"/>
      <c r="C633" s="1"/>
      <c r="H633" s="1"/>
    </row>
    <row r="634" spans="1:8" ht="15.75" customHeight="1">
      <c r="A634" s="1"/>
      <c r="C634" s="1"/>
      <c r="H634" s="1"/>
    </row>
    <row r="635" spans="1:8" ht="15.75" customHeight="1">
      <c r="A635" s="1"/>
      <c r="C635" s="1"/>
      <c r="H635" s="1"/>
    </row>
    <row r="636" spans="1:8" ht="15.75" customHeight="1">
      <c r="A636" s="1"/>
      <c r="C636" s="1"/>
      <c r="H636" s="1"/>
    </row>
    <row r="637" spans="1:8" ht="15.75" customHeight="1">
      <c r="A637" s="1"/>
      <c r="C637" s="1"/>
      <c r="H637" s="1"/>
    </row>
    <row r="638" spans="1:8" ht="15.75" customHeight="1">
      <c r="A638" s="1"/>
      <c r="C638" s="1"/>
      <c r="H638" s="1"/>
    </row>
    <row r="639" spans="1:8" ht="15.75" customHeight="1">
      <c r="A639" s="1"/>
      <c r="C639" s="1"/>
      <c r="H639" s="1"/>
    </row>
    <row r="640" spans="1:8" ht="15.75" customHeight="1">
      <c r="A640" s="1"/>
      <c r="C640" s="1"/>
      <c r="H640" s="1"/>
    </row>
    <row r="641" spans="1:8" ht="15.75" customHeight="1">
      <c r="A641" s="1"/>
      <c r="C641" s="1"/>
      <c r="H641" s="1"/>
    </row>
    <row r="642" spans="1:8" ht="15.75" customHeight="1">
      <c r="A642" s="1"/>
      <c r="C642" s="1"/>
      <c r="H642" s="1"/>
    </row>
    <row r="643" spans="1:8" ht="15.75" customHeight="1">
      <c r="A643" s="1"/>
      <c r="C643" s="1"/>
      <c r="H643" s="1"/>
    </row>
    <row r="644" spans="1:8" ht="15.75" customHeight="1">
      <c r="A644" s="1"/>
      <c r="C644" s="1"/>
      <c r="H644" s="1"/>
    </row>
    <row r="645" spans="1:8" ht="15.75" customHeight="1">
      <c r="A645" s="1"/>
      <c r="C645" s="1"/>
      <c r="H645" s="1"/>
    </row>
    <row r="646" spans="1:8" ht="15.75" customHeight="1">
      <c r="A646" s="1"/>
      <c r="C646" s="1"/>
      <c r="H646" s="1"/>
    </row>
    <row r="647" spans="1:8" ht="15.75" customHeight="1">
      <c r="A647" s="1"/>
      <c r="C647" s="1"/>
      <c r="H647" s="1"/>
    </row>
    <row r="648" spans="1:8" ht="15.75" customHeight="1">
      <c r="A648" s="1"/>
      <c r="C648" s="1"/>
      <c r="H648" s="1"/>
    </row>
    <row r="649" spans="1:8" ht="15.75" customHeight="1">
      <c r="A649" s="1"/>
      <c r="C649" s="1"/>
      <c r="H649" s="1"/>
    </row>
    <row r="650" spans="1:8" ht="15.75" customHeight="1">
      <c r="A650" s="1"/>
      <c r="C650" s="1"/>
      <c r="H650" s="1"/>
    </row>
    <row r="651" spans="1:8" ht="15.75" customHeight="1">
      <c r="A651" s="1"/>
      <c r="C651" s="1"/>
      <c r="H651" s="1"/>
    </row>
    <row r="652" spans="1:8" ht="15.75" customHeight="1">
      <c r="A652" s="1"/>
      <c r="C652" s="1"/>
      <c r="H652" s="1"/>
    </row>
    <row r="653" spans="1:8" ht="15.75" customHeight="1">
      <c r="A653" s="1"/>
      <c r="C653" s="1"/>
      <c r="H653" s="1"/>
    </row>
    <row r="654" spans="1:8" ht="15.75" customHeight="1">
      <c r="A654" s="1"/>
      <c r="C654" s="1"/>
      <c r="H654" s="1"/>
    </row>
    <row r="655" spans="1:8" ht="15.75" customHeight="1">
      <c r="A655" s="1"/>
      <c r="C655" s="1"/>
      <c r="H655" s="1"/>
    </row>
    <row r="656" spans="1:8" ht="15.75" customHeight="1">
      <c r="A656" s="1"/>
      <c r="C656" s="1"/>
      <c r="H656" s="1"/>
    </row>
    <row r="657" spans="1:8" ht="15.75" customHeight="1">
      <c r="A657" s="1"/>
      <c r="C657" s="1"/>
      <c r="H657" s="1"/>
    </row>
    <row r="658" spans="1:8" ht="15.75" customHeight="1">
      <c r="A658" s="1"/>
      <c r="C658" s="1"/>
      <c r="H658" s="1"/>
    </row>
    <row r="659" spans="1:8" ht="15.75" customHeight="1">
      <c r="A659" s="1"/>
      <c r="C659" s="1"/>
      <c r="H659" s="1"/>
    </row>
    <row r="660" spans="1:8" ht="15.75" customHeight="1">
      <c r="A660" s="1"/>
      <c r="C660" s="1"/>
      <c r="H660" s="1"/>
    </row>
    <row r="661" spans="1:8" ht="15.75" customHeight="1">
      <c r="A661" s="1"/>
      <c r="C661" s="1"/>
      <c r="H661" s="1"/>
    </row>
    <row r="662" spans="1:8" ht="15.75" customHeight="1">
      <c r="A662" s="1"/>
      <c r="C662" s="1"/>
      <c r="H662" s="1"/>
    </row>
    <row r="663" spans="1:8" ht="15.75" customHeight="1">
      <c r="A663" s="1"/>
      <c r="C663" s="1"/>
      <c r="H663" s="1"/>
    </row>
    <row r="664" spans="1:8" ht="15.75" customHeight="1">
      <c r="A664" s="1"/>
      <c r="C664" s="1"/>
      <c r="H664" s="1"/>
    </row>
    <row r="665" spans="1:8" ht="15.75" customHeight="1">
      <c r="A665" s="1"/>
      <c r="C665" s="1"/>
      <c r="H665" s="1"/>
    </row>
    <row r="666" spans="1:8" ht="15.75" customHeight="1">
      <c r="A666" s="1"/>
      <c r="C666" s="1"/>
      <c r="H666" s="1"/>
    </row>
    <row r="667" spans="1:8" ht="15.75" customHeight="1">
      <c r="A667" s="1"/>
      <c r="C667" s="1"/>
      <c r="H667" s="1"/>
    </row>
    <row r="668" spans="1:8" ht="15.75" customHeight="1">
      <c r="A668" s="1"/>
      <c r="C668" s="1"/>
      <c r="H668" s="1"/>
    </row>
    <row r="669" spans="1:8" ht="15.75" customHeight="1">
      <c r="A669" s="1"/>
      <c r="C669" s="1"/>
      <c r="H669" s="1"/>
    </row>
    <row r="670" spans="1:8" ht="15.75" customHeight="1">
      <c r="A670" s="1"/>
      <c r="C670" s="1"/>
      <c r="H670" s="1"/>
    </row>
    <row r="671" spans="1:8" ht="15.75" customHeight="1">
      <c r="A671" s="1"/>
      <c r="C671" s="1"/>
      <c r="H671" s="1"/>
    </row>
    <row r="672" spans="1:8" ht="15.75" customHeight="1">
      <c r="A672" s="1"/>
      <c r="C672" s="1"/>
      <c r="H672" s="1"/>
    </row>
    <row r="673" spans="1:8" ht="15.75" customHeight="1">
      <c r="A673" s="1"/>
      <c r="C673" s="1"/>
      <c r="H673" s="1"/>
    </row>
    <row r="674" spans="1:8" ht="15.75" customHeight="1">
      <c r="A674" s="1"/>
      <c r="C674" s="1"/>
      <c r="H674" s="1"/>
    </row>
    <row r="675" spans="1:8" ht="15.75" customHeight="1">
      <c r="A675" s="1"/>
      <c r="C675" s="1"/>
      <c r="H675" s="1"/>
    </row>
    <row r="676" spans="1:8" ht="15.75" customHeight="1">
      <c r="A676" s="1"/>
      <c r="C676" s="1"/>
      <c r="H676" s="1"/>
    </row>
    <row r="677" spans="1:8" ht="15.75" customHeight="1">
      <c r="A677" s="1"/>
      <c r="C677" s="1"/>
      <c r="H677" s="1"/>
    </row>
    <row r="678" spans="1:8" ht="15.75" customHeight="1">
      <c r="A678" s="1"/>
      <c r="C678" s="1"/>
      <c r="H678" s="1"/>
    </row>
    <row r="679" spans="1:8" ht="15.75" customHeight="1">
      <c r="A679" s="1"/>
      <c r="C679" s="1"/>
      <c r="H679" s="1"/>
    </row>
    <row r="680" spans="1:8" ht="15.75" customHeight="1">
      <c r="A680" s="1"/>
      <c r="C680" s="1"/>
      <c r="H680" s="1"/>
    </row>
    <row r="681" spans="1:8" ht="15.75" customHeight="1">
      <c r="A681" s="1"/>
      <c r="C681" s="1"/>
      <c r="H681" s="1"/>
    </row>
    <row r="682" spans="1:8" ht="15.75" customHeight="1">
      <c r="A682" s="1"/>
      <c r="C682" s="1"/>
      <c r="H682" s="1"/>
    </row>
    <row r="683" spans="1:8" ht="15.75" customHeight="1">
      <c r="A683" s="1"/>
      <c r="C683" s="1"/>
      <c r="H683" s="1"/>
    </row>
    <row r="684" spans="1:8" ht="15.75" customHeight="1">
      <c r="A684" s="1"/>
      <c r="C684" s="1"/>
      <c r="H684" s="1"/>
    </row>
    <row r="685" spans="1:8" ht="15.75" customHeight="1">
      <c r="A685" s="1"/>
      <c r="C685" s="1"/>
      <c r="H685" s="1"/>
    </row>
    <row r="686" spans="1:8" ht="15.75" customHeight="1">
      <c r="A686" s="1"/>
      <c r="C686" s="1"/>
      <c r="H686" s="1"/>
    </row>
    <row r="687" spans="1:8" ht="15.75" customHeight="1">
      <c r="A687" s="1"/>
      <c r="C687" s="1"/>
      <c r="H687" s="1"/>
    </row>
    <row r="688" spans="1:8" ht="15.75" customHeight="1">
      <c r="A688" s="1"/>
      <c r="C688" s="1"/>
      <c r="H688" s="1"/>
    </row>
    <row r="689" spans="1:8" ht="15.75" customHeight="1">
      <c r="A689" s="1"/>
      <c r="C689" s="1"/>
      <c r="H689" s="1"/>
    </row>
    <row r="690" spans="1:8" ht="15.75" customHeight="1">
      <c r="A690" s="1"/>
      <c r="C690" s="1"/>
      <c r="H690" s="1"/>
    </row>
    <row r="691" spans="1:8" ht="15.75" customHeight="1">
      <c r="A691" s="1"/>
      <c r="C691" s="1"/>
      <c r="H691" s="1"/>
    </row>
    <row r="692" spans="1:8" ht="15.75" customHeight="1">
      <c r="A692" s="1"/>
      <c r="C692" s="1"/>
      <c r="H692" s="1"/>
    </row>
    <row r="693" spans="1:8" ht="15.75" customHeight="1">
      <c r="A693" s="1"/>
      <c r="C693" s="1"/>
      <c r="H693" s="1"/>
    </row>
    <row r="694" spans="1:8" ht="15.75" customHeight="1">
      <c r="A694" s="1"/>
      <c r="C694" s="1"/>
      <c r="H694" s="1"/>
    </row>
    <row r="695" spans="1:8" ht="15.75" customHeight="1">
      <c r="A695" s="1"/>
      <c r="C695" s="1"/>
      <c r="H695" s="1"/>
    </row>
    <row r="696" spans="1:8" ht="15.75" customHeight="1">
      <c r="A696" s="1"/>
      <c r="C696" s="1"/>
      <c r="H696" s="1"/>
    </row>
    <row r="697" spans="1:8" ht="15.75" customHeight="1">
      <c r="A697" s="1"/>
      <c r="C697" s="1"/>
      <c r="H697" s="1"/>
    </row>
    <row r="698" spans="1:8" ht="15.75" customHeight="1">
      <c r="A698" s="1"/>
      <c r="C698" s="1"/>
      <c r="H698" s="1"/>
    </row>
    <row r="699" spans="1:8" ht="15.75" customHeight="1">
      <c r="A699" s="1"/>
      <c r="C699" s="1"/>
      <c r="H699" s="1"/>
    </row>
    <row r="700" spans="1:8" ht="15.75" customHeight="1">
      <c r="A700" s="1"/>
      <c r="C700" s="1"/>
      <c r="H700" s="1"/>
    </row>
    <row r="701" spans="1:8" ht="15.75" customHeight="1">
      <c r="A701" s="1"/>
      <c r="C701" s="1"/>
      <c r="H701" s="1"/>
    </row>
    <row r="702" spans="1:8" ht="15.75" customHeight="1">
      <c r="A702" s="1"/>
      <c r="C702" s="1"/>
      <c r="H702" s="1"/>
    </row>
    <row r="703" spans="1:8" ht="15.75" customHeight="1">
      <c r="A703" s="1"/>
      <c r="C703" s="1"/>
      <c r="H703" s="1"/>
    </row>
    <row r="704" spans="1:8" ht="15.75" customHeight="1">
      <c r="A704" s="1"/>
      <c r="C704" s="1"/>
      <c r="H704" s="1"/>
    </row>
    <row r="705" spans="1:8" ht="15.75" customHeight="1">
      <c r="A705" s="1"/>
      <c r="C705" s="1"/>
      <c r="H705" s="1"/>
    </row>
    <row r="706" spans="1:8" ht="15.75" customHeight="1">
      <c r="A706" s="1"/>
      <c r="C706" s="1"/>
      <c r="H706" s="1"/>
    </row>
    <row r="707" spans="1:8" ht="15.75" customHeight="1">
      <c r="A707" s="1"/>
      <c r="C707" s="1"/>
      <c r="H707" s="1"/>
    </row>
    <row r="708" spans="1:8" ht="15.75" customHeight="1">
      <c r="A708" s="1"/>
      <c r="C708" s="1"/>
      <c r="H708" s="1"/>
    </row>
    <row r="709" spans="1:8" ht="15.75" customHeight="1">
      <c r="A709" s="1"/>
      <c r="C709" s="1"/>
      <c r="H709" s="1"/>
    </row>
    <row r="710" spans="1:8" ht="15.75" customHeight="1">
      <c r="A710" s="1"/>
      <c r="C710" s="1"/>
      <c r="H710" s="1"/>
    </row>
    <row r="711" spans="1:8" ht="15.75" customHeight="1">
      <c r="A711" s="1"/>
      <c r="C711" s="1"/>
      <c r="H711" s="1"/>
    </row>
    <row r="712" spans="1:8" ht="15.75" customHeight="1">
      <c r="A712" s="1"/>
      <c r="C712" s="1"/>
      <c r="H712" s="1"/>
    </row>
    <row r="713" spans="1:8" ht="15.75" customHeight="1">
      <c r="A713" s="1"/>
      <c r="C713" s="1"/>
      <c r="H713" s="1"/>
    </row>
    <row r="714" spans="1:8" ht="15.75" customHeight="1">
      <c r="A714" s="1"/>
      <c r="C714" s="1"/>
      <c r="H714" s="1"/>
    </row>
    <row r="715" spans="1:8" ht="15.75" customHeight="1">
      <c r="A715" s="1"/>
      <c r="C715" s="1"/>
      <c r="H715" s="1"/>
    </row>
    <row r="716" spans="1:8" ht="15.75" customHeight="1">
      <c r="A716" s="1"/>
      <c r="C716" s="1"/>
      <c r="H716" s="1"/>
    </row>
    <row r="717" spans="1:8" ht="15.75" customHeight="1">
      <c r="A717" s="1"/>
      <c r="C717" s="1"/>
      <c r="H717" s="1"/>
    </row>
    <row r="718" spans="1:8" ht="15.75" customHeight="1">
      <c r="A718" s="1"/>
      <c r="C718" s="1"/>
      <c r="H718" s="1"/>
    </row>
    <row r="719" spans="1:8" ht="15.75" customHeight="1">
      <c r="A719" s="1"/>
      <c r="C719" s="1"/>
      <c r="H719" s="1"/>
    </row>
    <row r="720" spans="1:8" ht="15.75" customHeight="1">
      <c r="A720" s="1"/>
      <c r="C720" s="1"/>
      <c r="H720" s="1"/>
    </row>
    <row r="721" spans="1:8" ht="15.75" customHeight="1">
      <c r="A721" s="1"/>
      <c r="C721" s="1"/>
      <c r="H721" s="1"/>
    </row>
    <row r="722" spans="1:8" ht="15.75" customHeight="1">
      <c r="A722" s="1"/>
      <c r="C722" s="1"/>
      <c r="H722" s="1"/>
    </row>
    <row r="723" spans="1:8" ht="15.75" customHeight="1">
      <c r="A723" s="1"/>
      <c r="C723" s="1"/>
      <c r="H723" s="1"/>
    </row>
    <row r="724" spans="1:8" ht="15.75" customHeight="1">
      <c r="A724" s="1"/>
      <c r="C724" s="1"/>
      <c r="H724" s="1"/>
    </row>
    <row r="725" spans="1:8" ht="15.75" customHeight="1">
      <c r="A725" s="1"/>
      <c r="C725" s="1"/>
      <c r="H725" s="1"/>
    </row>
    <row r="726" spans="1:8" ht="15.75" customHeight="1">
      <c r="A726" s="1"/>
      <c r="C726" s="1"/>
      <c r="H726" s="1"/>
    </row>
    <row r="727" spans="1:8" ht="15.75" customHeight="1">
      <c r="A727" s="1"/>
      <c r="C727" s="1"/>
      <c r="H727" s="1"/>
    </row>
    <row r="728" spans="1:8" ht="15.75" customHeight="1">
      <c r="A728" s="1"/>
      <c r="C728" s="1"/>
      <c r="H728" s="1"/>
    </row>
    <row r="729" spans="1:8" ht="15.75" customHeight="1">
      <c r="A729" s="1"/>
      <c r="C729" s="1"/>
      <c r="H729" s="1"/>
    </row>
    <row r="730" spans="1:8" ht="15.75" customHeight="1">
      <c r="A730" s="1"/>
      <c r="C730" s="1"/>
      <c r="H730" s="1"/>
    </row>
    <row r="731" spans="1:8" ht="15.75" customHeight="1">
      <c r="A731" s="1"/>
      <c r="C731" s="1"/>
      <c r="H731" s="1"/>
    </row>
    <row r="732" spans="1:8" ht="15.75" customHeight="1">
      <c r="A732" s="1"/>
      <c r="C732" s="1"/>
      <c r="H732" s="1"/>
    </row>
    <row r="733" spans="1:8" ht="15.75" customHeight="1">
      <c r="A733" s="1"/>
      <c r="C733" s="1"/>
      <c r="H733" s="1"/>
    </row>
    <row r="734" spans="1:8" ht="15.75" customHeight="1">
      <c r="A734" s="1"/>
      <c r="C734" s="1"/>
      <c r="H734" s="1"/>
    </row>
    <row r="735" spans="1:8" ht="15.75" customHeight="1">
      <c r="A735" s="1"/>
      <c r="C735" s="1"/>
      <c r="H735" s="1"/>
    </row>
    <row r="736" spans="1:8" ht="15.75" customHeight="1">
      <c r="A736" s="1"/>
      <c r="C736" s="1"/>
      <c r="H736" s="1"/>
    </row>
    <row r="737" spans="1:8" ht="15.75" customHeight="1">
      <c r="A737" s="1"/>
      <c r="C737" s="1"/>
      <c r="H737" s="1"/>
    </row>
    <row r="738" spans="1:8" ht="15.75" customHeight="1">
      <c r="A738" s="1"/>
      <c r="C738" s="1"/>
      <c r="H738" s="1"/>
    </row>
    <row r="739" spans="1:8" ht="15.75" customHeight="1">
      <c r="A739" s="1"/>
      <c r="C739" s="1"/>
      <c r="H739" s="1"/>
    </row>
    <row r="740" spans="1:8" ht="15.75" customHeight="1">
      <c r="A740" s="1"/>
      <c r="C740" s="1"/>
      <c r="H740" s="1"/>
    </row>
    <row r="741" spans="1:8" ht="15.75" customHeight="1">
      <c r="A741" s="1"/>
      <c r="C741" s="1"/>
      <c r="H741" s="1"/>
    </row>
    <row r="742" spans="1:8" ht="15.75" customHeight="1">
      <c r="A742" s="1"/>
      <c r="C742" s="1"/>
      <c r="H742" s="1"/>
    </row>
    <row r="743" spans="1:8" ht="15.75" customHeight="1">
      <c r="A743" s="1"/>
      <c r="C743" s="1"/>
      <c r="H743" s="1"/>
    </row>
    <row r="744" spans="1:8" ht="15.75" customHeight="1">
      <c r="A744" s="1"/>
      <c r="C744" s="1"/>
      <c r="H744" s="1"/>
    </row>
    <row r="745" spans="1:8" ht="15.75" customHeight="1">
      <c r="A745" s="1"/>
      <c r="C745" s="1"/>
      <c r="H745" s="1"/>
    </row>
    <row r="746" spans="1:8" ht="15.75" customHeight="1">
      <c r="A746" s="1"/>
      <c r="C746" s="1"/>
      <c r="H746" s="1"/>
    </row>
    <row r="747" spans="1:8" ht="15.75" customHeight="1">
      <c r="A747" s="1"/>
      <c r="C747" s="1"/>
      <c r="H747" s="1"/>
    </row>
    <row r="748" spans="1:8" ht="15.75" customHeight="1">
      <c r="A748" s="1"/>
      <c r="C748" s="1"/>
      <c r="H748" s="1"/>
    </row>
    <row r="749" spans="1:8" ht="15.75" customHeight="1">
      <c r="A749" s="1"/>
      <c r="C749" s="1"/>
      <c r="H749" s="1"/>
    </row>
    <row r="750" spans="1:8" ht="15.75" customHeight="1">
      <c r="A750" s="1"/>
      <c r="C750" s="1"/>
      <c r="H750" s="1"/>
    </row>
    <row r="751" spans="1:8" ht="15.75" customHeight="1">
      <c r="A751" s="1"/>
      <c r="C751" s="1"/>
      <c r="H751" s="1"/>
    </row>
    <row r="752" spans="1:8" ht="15.75" customHeight="1">
      <c r="A752" s="1"/>
      <c r="C752" s="1"/>
      <c r="H752" s="1"/>
    </row>
    <row r="753" spans="1:8" ht="15.75" customHeight="1">
      <c r="A753" s="1"/>
      <c r="C753" s="1"/>
      <c r="H753" s="1"/>
    </row>
    <row r="754" spans="1:8" ht="15.75" customHeight="1">
      <c r="A754" s="1"/>
      <c r="C754" s="1"/>
      <c r="H754" s="1"/>
    </row>
    <row r="755" spans="1:8" ht="15.75" customHeight="1">
      <c r="A755" s="1"/>
      <c r="C755" s="1"/>
      <c r="H755" s="1"/>
    </row>
    <row r="756" spans="1:8" ht="15.75" customHeight="1">
      <c r="A756" s="1"/>
      <c r="C756" s="1"/>
      <c r="H756" s="1"/>
    </row>
    <row r="757" spans="1:8" ht="15.75" customHeight="1">
      <c r="A757" s="1"/>
      <c r="C757" s="1"/>
      <c r="H757" s="1"/>
    </row>
    <row r="758" spans="1:8" ht="15.75" customHeight="1">
      <c r="A758" s="1"/>
      <c r="C758" s="1"/>
      <c r="H758" s="1"/>
    </row>
    <row r="759" spans="1:8" ht="15.75" customHeight="1">
      <c r="A759" s="1"/>
      <c r="C759" s="1"/>
      <c r="H759" s="1"/>
    </row>
    <row r="760" spans="1:8" ht="15.75" customHeight="1">
      <c r="A760" s="1"/>
      <c r="C760" s="1"/>
      <c r="H760" s="1"/>
    </row>
    <row r="761" spans="1:8" ht="15.75" customHeight="1">
      <c r="A761" s="1"/>
      <c r="C761" s="1"/>
      <c r="H761" s="1"/>
    </row>
    <row r="762" spans="1:8" ht="15.75" customHeight="1">
      <c r="A762" s="1"/>
      <c r="C762" s="1"/>
      <c r="H762" s="1"/>
    </row>
    <row r="763" spans="1:8" ht="15.75" customHeight="1">
      <c r="A763" s="1"/>
      <c r="C763" s="1"/>
      <c r="H763" s="1"/>
    </row>
    <row r="764" spans="1:8" ht="15.75" customHeight="1">
      <c r="A764" s="1"/>
      <c r="C764" s="1"/>
      <c r="H764" s="1"/>
    </row>
    <row r="765" spans="1:8" ht="15.75" customHeight="1">
      <c r="A765" s="1"/>
      <c r="C765" s="1"/>
      <c r="H765" s="1"/>
    </row>
    <row r="766" spans="1:8" ht="15.75" customHeight="1">
      <c r="A766" s="1"/>
      <c r="C766" s="1"/>
      <c r="H766" s="1"/>
    </row>
    <row r="767" spans="1:8" ht="15.75" customHeight="1">
      <c r="A767" s="1"/>
      <c r="C767" s="1"/>
      <c r="H767" s="1"/>
    </row>
    <row r="768" spans="1:8" ht="15.75" customHeight="1">
      <c r="A768" s="1"/>
      <c r="C768" s="1"/>
      <c r="H768" s="1"/>
    </row>
    <row r="769" spans="1:8" ht="15.75" customHeight="1">
      <c r="A769" s="1"/>
      <c r="C769" s="1"/>
      <c r="H769" s="1"/>
    </row>
    <row r="770" spans="1:8" ht="15.75" customHeight="1">
      <c r="A770" s="1"/>
      <c r="C770" s="1"/>
      <c r="H770" s="1"/>
    </row>
    <row r="771" spans="1:8" ht="15.75" customHeight="1">
      <c r="A771" s="1"/>
      <c r="C771" s="1"/>
      <c r="H771" s="1"/>
    </row>
    <row r="772" spans="1:8" ht="15.75" customHeight="1">
      <c r="A772" s="1"/>
      <c r="C772" s="1"/>
      <c r="H772" s="1"/>
    </row>
    <row r="773" spans="1:8" ht="15.75" customHeight="1">
      <c r="A773" s="1"/>
      <c r="C773" s="1"/>
      <c r="H773" s="1"/>
    </row>
    <row r="774" spans="1:8" ht="15.75" customHeight="1">
      <c r="A774" s="1"/>
      <c r="C774" s="1"/>
      <c r="H774" s="1"/>
    </row>
    <row r="775" spans="1:8" ht="15.75" customHeight="1">
      <c r="A775" s="1"/>
      <c r="C775" s="1"/>
      <c r="H775" s="1"/>
    </row>
    <row r="776" spans="1:8" ht="15.75" customHeight="1">
      <c r="A776" s="1"/>
      <c r="C776" s="1"/>
      <c r="H776" s="1"/>
    </row>
    <row r="777" spans="1:8" ht="15.75" customHeight="1">
      <c r="A777" s="1"/>
      <c r="C777" s="1"/>
      <c r="H777" s="1"/>
    </row>
    <row r="778" spans="1:8" ht="15.75" customHeight="1">
      <c r="A778" s="1"/>
      <c r="C778" s="1"/>
      <c r="H778" s="1"/>
    </row>
    <row r="779" spans="1:8" ht="15.75" customHeight="1">
      <c r="A779" s="1"/>
      <c r="C779" s="1"/>
      <c r="H779" s="1"/>
    </row>
    <row r="780" spans="1:8" ht="15.75" customHeight="1">
      <c r="A780" s="1"/>
      <c r="C780" s="1"/>
      <c r="H780" s="1"/>
    </row>
    <row r="781" spans="1:8" ht="15.75" customHeight="1">
      <c r="A781" s="1"/>
      <c r="C781" s="1"/>
      <c r="H781" s="1"/>
    </row>
    <row r="782" spans="1:8" ht="15.75" customHeight="1">
      <c r="A782" s="1"/>
      <c r="C782" s="1"/>
      <c r="H782" s="1"/>
    </row>
    <row r="783" spans="1:8" ht="15.75" customHeight="1">
      <c r="A783" s="1"/>
      <c r="C783" s="1"/>
      <c r="H783" s="1"/>
    </row>
    <row r="784" spans="1:8" ht="15.75" customHeight="1">
      <c r="A784" s="1"/>
      <c r="C784" s="1"/>
      <c r="H784" s="1"/>
    </row>
    <row r="785" spans="1:8" ht="15.75" customHeight="1">
      <c r="A785" s="1"/>
      <c r="C785" s="1"/>
      <c r="H785" s="1"/>
    </row>
    <row r="786" spans="1:8" ht="15.75" customHeight="1">
      <c r="A786" s="1"/>
      <c r="C786" s="1"/>
      <c r="H786" s="1"/>
    </row>
    <row r="787" spans="1:8" ht="15.75" customHeight="1">
      <c r="A787" s="1"/>
      <c r="C787" s="1"/>
      <c r="H787" s="1"/>
    </row>
    <row r="788" spans="1:8" ht="15.75" customHeight="1">
      <c r="A788" s="1"/>
      <c r="C788" s="1"/>
      <c r="H788" s="1"/>
    </row>
    <row r="789" spans="1:8" ht="15.75" customHeight="1">
      <c r="A789" s="1"/>
      <c r="C789" s="1"/>
      <c r="H789" s="1"/>
    </row>
    <row r="790" spans="1:8" ht="15.75" customHeight="1">
      <c r="A790" s="1"/>
      <c r="C790" s="1"/>
      <c r="H790" s="1"/>
    </row>
    <row r="791" spans="1:8" ht="15.75" customHeight="1">
      <c r="A791" s="1"/>
      <c r="C791" s="1"/>
      <c r="H791" s="1"/>
    </row>
    <row r="792" spans="1:8" ht="15.75" customHeight="1">
      <c r="A792" s="1"/>
      <c r="C792" s="1"/>
      <c r="H792" s="1"/>
    </row>
    <row r="793" spans="1:8" ht="15.75" customHeight="1">
      <c r="A793" s="1"/>
      <c r="C793" s="1"/>
      <c r="H793" s="1"/>
    </row>
    <row r="794" spans="1:8" ht="15.75" customHeight="1">
      <c r="A794" s="1"/>
      <c r="C794" s="1"/>
      <c r="H794" s="1"/>
    </row>
    <row r="795" spans="1:8" ht="15.75" customHeight="1">
      <c r="A795" s="1"/>
      <c r="C795" s="1"/>
      <c r="H795" s="1"/>
    </row>
    <row r="796" spans="1:8" ht="15.75" customHeight="1">
      <c r="A796" s="1"/>
      <c r="C796" s="1"/>
      <c r="H796" s="1"/>
    </row>
    <row r="797" spans="1:8" ht="15.75" customHeight="1">
      <c r="A797" s="1"/>
      <c r="C797" s="1"/>
      <c r="H797" s="1"/>
    </row>
    <row r="798" spans="1:8" ht="15.75" customHeight="1">
      <c r="A798" s="1"/>
      <c r="C798" s="1"/>
      <c r="H798" s="1"/>
    </row>
    <row r="799" spans="1:8" ht="15.75" customHeight="1">
      <c r="A799" s="1"/>
      <c r="C799" s="1"/>
      <c r="H799" s="1"/>
    </row>
    <row r="800" spans="1:8" ht="15.75" customHeight="1">
      <c r="A800" s="1"/>
      <c r="C800" s="1"/>
      <c r="H800" s="1"/>
    </row>
    <row r="801" spans="1:8" ht="15.75" customHeight="1">
      <c r="A801" s="1"/>
      <c r="C801" s="1"/>
      <c r="H801" s="1"/>
    </row>
    <row r="802" spans="1:8" ht="15.75" customHeight="1">
      <c r="A802" s="1"/>
      <c r="C802" s="1"/>
      <c r="H802" s="1"/>
    </row>
    <row r="803" spans="1:8" ht="15.75" customHeight="1">
      <c r="A803" s="1"/>
      <c r="C803" s="1"/>
      <c r="H803" s="1"/>
    </row>
    <row r="804" spans="1:8" ht="15.75" customHeight="1">
      <c r="A804" s="1"/>
      <c r="C804" s="1"/>
      <c r="H804" s="1"/>
    </row>
    <row r="805" spans="1:8" ht="15.75" customHeight="1">
      <c r="A805" s="1"/>
      <c r="C805" s="1"/>
      <c r="H805" s="1"/>
    </row>
    <row r="806" spans="1:8" ht="15.75" customHeight="1">
      <c r="A806" s="1"/>
      <c r="C806" s="1"/>
      <c r="H806" s="1"/>
    </row>
    <row r="807" spans="1:8" ht="15.75" customHeight="1">
      <c r="A807" s="1"/>
      <c r="C807" s="1"/>
      <c r="H807" s="1"/>
    </row>
    <row r="808" spans="1:8" ht="15.75" customHeight="1">
      <c r="A808" s="1"/>
      <c r="C808" s="1"/>
      <c r="H808" s="1"/>
    </row>
    <row r="809" spans="1:8" ht="15.75" customHeight="1">
      <c r="A809" s="1"/>
      <c r="C809" s="1"/>
      <c r="H809" s="1"/>
    </row>
    <row r="810" spans="1:8" ht="15.75" customHeight="1">
      <c r="A810" s="1"/>
      <c r="C810" s="1"/>
      <c r="H810" s="1"/>
    </row>
    <row r="811" spans="1:8" ht="15.75" customHeight="1">
      <c r="A811" s="1"/>
      <c r="C811" s="1"/>
      <c r="H811" s="1"/>
    </row>
    <row r="812" spans="1:8" ht="15.75" customHeight="1">
      <c r="A812" s="1"/>
      <c r="C812" s="1"/>
      <c r="H812" s="1"/>
    </row>
    <row r="813" spans="1:8" ht="15.75" customHeight="1">
      <c r="A813" s="1"/>
      <c r="C813" s="1"/>
      <c r="H813" s="1"/>
    </row>
    <row r="814" spans="1:8" ht="15.75" customHeight="1">
      <c r="A814" s="1"/>
      <c r="C814" s="1"/>
      <c r="H814" s="1"/>
    </row>
    <row r="815" spans="1:8" ht="15.75" customHeight="1">
      <c r="A815" s="1"/>
      <c r="C815" s="1"/>
      <c r="H815" s="1"/>
    </row>
    <row r="816" spans="1:8" ht="15.75" customHeight="1">
      <c r="A816" s="1"/>
      <c r="C816" s="1"/>
      <c r="H816" s="1"/>
    </row>
    <row r="817" spans="1:8" ht="15.75" customHeight="1">
      <c r="A817" s="1"/>
      <c r="C817" s="1"/>
      <c r="H817" s="1"/>
    </row>
    <row r="818" spans="1:8" ht="15.75" customHeight="1">
      <c r="A818" s="1"/>
      <c r="C818" s="1"/>
      <c r="H818" s="1"/>
    </row>
    <row r="819" spans="1:8" ht="15.75" customHeight="1">
      <c r="A819" s="1"/>
      <c r="C819" s="1"/>
      <c r="H819" s="1"/>
    </row>
    <row r="820" spans="1:8" ht="15.75" customHeight="1">
      <c r="A820" s="1"/>
      <c r="C820" s="1"/>
      <c r="H820" s="1"/>
    </row>
    <row r="821" spans="1:8" ht="15.75" customHeight="1">
      <c r="A821" s="1"/>
      <c r="C821" s="1"/>
      <c r="H821" s="1"/>
    </row>
    <row r="822" spans="1:8" ht="15.75" customHeight="1">
      <c r="A822" s="1"/>
      <c r="C822" s="1"/>
      <c r="H822" s="1"/>
    </row>
    <row r="823" spans="1:8" ht="15.75" customHeight="1">
      <c r="A823" s="1"/>
      <c r="C823" s="1"/>
      <c r="H823" s="1"/>
    </row>
    <row r="824" spans="1:8" ht="15.75" customHeight="1">
      <c r="A824" s="1"/>
      <c r="C824" s="1"/>
      <c r="H824" s="1"/>
    </row>
    <row r="825" spans="1:8" ht="15.75" customHeight="1">
      <c r="A825" s="1"/>
      <c r="C825" s="1"/>
      <c r="H825" s="1"/>
    </row>
    <row r="826" spans="1:8" ht="15.75" customHeight="1">
      <c r="A826" s="1"/>
      <c r="C826" s="1"/>
      <c r="H826" s="1"/>
    </row>
    <row r="827" spans="1:8" ht="15.75" customHeight="1">
      <c r="A827" s="1"/>
      <c r="C827" s="1"/>
      <c r="H827" s="1"/>
    </row>
    <row r="828" spans="1:8" ht="15.75" customHeight="1">
      <c r="A828" s="1"/>
      <c r="C828" s="1"/>
      <c r="H828" s="1"/>
    </row>
    <row r="829" spans="1:8" ht="15.75" customHeight="1">
      <c r="A829" s="1"/>
      <c r="C829" s="1"/>
      <c r="H829" s="1"/>
    </row>
    <row r="830" spans="1:8" ht="15.75" customHeight="1">
      <c r="A830" s="1"/>
      <c r="C830" s="1"/>
      <c r="H830" s="1"/>
    </row>
    <row r="831" spans="1:8" ht="15.75" customHeight="1">
      <c r="A831" s="1"/>
      <c r="C831" s="1"/>
      <c r="H831" s="1"/>
    </row>
    <row r="832" spans="1:8" ht="15.75" customHeight="1">
      <c r="A832" s="1"/>
      <c r="C832" s="1"/>
      <c r="H832" s="1"/>
    </row>
    <row r="833" spans="1:8" ht="15.75" customHeight="1">
      <c r="A833" s="1"/>
      <c r="C833" s="1"/>
      <c r="H833" s="1"/>
    </row>
    <row r="834" spans="1:8" ht="15.75" customHeight="1">
      <c r="A834" s="1"/>
      <c r="C834" s="1"/>
      <c r="H834" s="1"/>
    </row>
    <row r="835" spans="1:8" ht="15.75" customHeight="1">
      <c r="A835" s="1"/>
      <c r="C835" s="1"/>
      <c r="H835" s="1"/>
    </row>
    <row r="836" spans="1:8" ht="15.75" customHeight="1">
      <c r="A836" s="1"/>
      <c r="C836" s="1"/>
      <c r="H836" s="1"/>
    </row>
    <row r="837" spans="1:8" ht="15.75" customHeight="1">
      <c r="A837" s="1"/>
      <c r="C837" s="1"/>
      <c r="H837" s="1"/>
    </row>
    <row r="838" spans="1:8" ht="15.75" customHeight="1">
      <c r="A838" s="1"/>
      <c r="C838" s="1"/>
      <c r="H838" s="1"/>
    </row>
    <row r="839" spans="1:8" ht="15.75" customHeight="1">
      <c r="A839" s="1"/>
      <c r="C839" s="1"/>
      <c r="H839" s="1"/>
    </row>
    <row r="840" spans="1:8" ht="15.75" customHeight="1">
      <c r="A840" s="1"/>
      <c r="C840" s="1"/>
      <c r="H840" s="1"/>
    </row>
    <row r="841" spans="1:8" ht="15.75" customHeight="1">
      <c r="A841" s="1"/>
      <c r="C841" s="1"/>
      <c r="H841" s="1"/>
    </row>
    <row r="842" spans="1:8" ht="15.75" customHeight="1">
      <c r="A842" s="1"/>
      <c r="C842" s="1"/>
      <c r="H842" s="1"/>
    </row>
    <row r="843" spans="1:8" ht="15.75" customHeight="1">
      <c r="A843" s="1"/>
      <c r="C843" s="1"/>
      <c r="H843" s="1"/>
    </row>
    <row r="844" spans="1:8" ht="15.75" customHeight="1">
      <c r="A844" s="1"/>
      <c r="C844" s="1"/>
      <c r="H844" s="1"/>
    </row>
    <row r="845" spans="1:8" ht="15.75" customHeight="1">
      <c r="A845" s="1"/>
      <c r="C845" s="1"/>
      <c r="H845" s="1"/>
    </row>
    <row r="846" spans="1:8" ht="15.75" customHeight="1">
      <c r="A846" s="1"/>
      <c r="C846" s="1"/>
      <c r="H846" s="1"/>
    </row>
    <row r="847" spans="1:8" ht="15.75" customHeight="1">
      <c r="A847" s="1"/>
      <c r="C847" s="1"/>
      <c r="H847" s="1"/>
    </row>
    <row r="848" spans="1:8" ht="15.75" customHeight="1">
      <c r="A848" s="1"/>
      <c r="C848" s="1"/>
      <c r="H848" s="1"/>
    </row>
    <row r="849" spans="1:8" ht="15.75" customHeight="1">
      <c r="A849" s="1"/>
      <c r="C849" s="1"/>
      <c r="H849" s="1"/>
    </row>
    <row r="850" spans="1:8" ht="15.75" customHeight="1">
      <c r="A850" s="1"/>
      <c r="C850" s="1"/>
      <c r="H850" s="1"/>
    </row>
    <row r="851" spans="1:8" ht="15.75" customHeight="1">
      <c r="A851" s="1"/>
      <c r="C851" s="1"/>
      <c r="H851" s="1"/>
    </row>
    <row r="852" spans="1:8" ht="15.75" customHeight="1">
      <c r="A852" s="1"/>
      <c r="C852" s="1"/>
      <c r="H852" s="1"/>
    </row>
    <row r="853" spans="1:8" ht="15.75" customHeight="1">
      <c r="A853" s="1"/>
      <c r="C853" s="1"/>
      <c r="H853" s="1"/>
    </row>
    <row r="854" spans="1:8" ht="15.75" customHeight="1">
      <c r="A854" s="1"/>
      <c r="C854" s="1"/>
      <c r="H854" s="1"/>
    </row>
    <row r="855" spans="1:8" ht="15.75" customHeight="1">
      <c r="A855" s="1"/>
      <c r="C855" s="1"/>
      <c r="H855" s="1"/>
    </row>
    <row r="856" spans="1:8" ht="15.75" customHeight="1">
      <c r="A856" s="1"/>
      <c r="C856" s="1"/>
      <c r="H856" s="1"/>
    </row>
    <row r="857" spans="1:8" ht="15.75" customHeight="1">
      <c r="A857" s="1"/>
      <c r="C857" s="1"/>
      <c r="H857" s="1"/>
    </row>
    <row r="858" spans="1:8" ht="15.75" customHeight="1">
      <c r="A858" s="1"/>
      <c r="C858" s="1"/>
      <c r="H858" s="1"/>
    </row>
    <row r="859" spans="1:8" ht="15.75" customHeight="1">
      <c r="A859" s="1"/>
      <c r="C859" s="1"/>
      <c r="H859" s="1"/>
    </row>
    <row r="860" spans="1:8" ht="15.75" customHeight="1">
      <c r="A860" s="1"/>
      <c r="C860" s="1"/>
      <c r="H860" s="1"/>
    </row>
    <row r="861" spans="1:8" ht="15.75" customHeight="1">
      <c r="A861" s="1"/>
      <c r="C861" s="1"/>
      <c r="H861" s="1"/>
    </row>
    <row r="862" spans="1:8" ht="15.75" customHeight="1">
      <c r="A862" s="1"/>
      <c r="C862" s="1"/>
      <c r="H862" s="1"/>
    </row>
    <row r="863" spans="1:8" ht="15.75" customHeight="1">
      <c r="A863" s="1"/>
      <c r="C863" s="1"/>
      <c r="H863" s="1"/>
    </row>
    <row r="864" spans="1:8" ht="15.75" customHeight="1">
      <c r="A864" s="1"/>
      <c r="C864" s="1"/>
      <c r="H864" s="1"/>
    </row>
    <row r="865" spans="1:8" ht="15.75" customHeight="1">
      <c r="A865" s="1"/>
      <c r="C865" s="1"/>
      <c r="H865" s="1"/>
    </row>
    <row r="866" spans="1:8" ht="15.75" customHeight="1">
      <c r="A866" s="1"/>
      <c r="C866" s="1"/>
      <c r="H866" s="1"/>
    </row>
    <row r="867" spans="1:8" ht="15.75" customHeight="1">
      <c r="A867" s="1"/>
      <c r="C867" s="1"/>
      <c r="H867" s="1"/>
    </row>
    <row r="868" spans="1:8" ht="15.75" customHeight="1">
      <c r="A868" s="1"/>
      <c r="C868" s="1"/>
      <c r="H868" s="1"/>
    </row>
    <row r="869" spans="1:8" ht="15.75" customHeight="1">
      <c r="A869" s="1"/>
      <c r="C869" s="1"/>
      <c r="H869" s="1"/>
    </row>
    <row r="870" spans="1:8" ht="15.75" customHeight="1">
      <c r="A870" s="1"/>
      <c r="C870" s="1"/>
      <c r="H870" s="1"/>
    </row>
    <row r="871" spans="1:8" ht="15.75" customHeight="1">
      <c r="A871" s="1"/>
      <c r="C871" s="1"/>
      <c r="H871" s="1"/>
    </row>
    <row r="872" spans="1:8" ht="15.75" customHeight="1">
      <c r="A872" s="1"/>
      <c r="C872" s="1"/>
      <c r="H872" s="1"/>
    </row>
    <row r="873" spans="1:8" ht="15.75" customHeight="1">
      <c r="A873" s="1"/>
      <c r="C873" s="1"/>
      <c r="H873" s="1"/>
    </row>
    <row r="874" spans="1:8" ht="15.75" customHeight="1">
      <c r="A874" s="1"/>
      <c r="C874" s="1"/>
      <c r="H874" s="1"/>
    </row>
    <row r="875" spans="1:8" ht="15.75" customHeight="1">
      <c r="A875" s="1"/>
      <c r="C875" s="1"/>
      <c r="H875" s="1"/>
    </row>
    <row r="876" spans="1:8" ht="15.75" customHeight="1">
      <c r="A876" s="1"/>
      <c r="C876" s="1"/>
      <c r="H876" s="1"/>
    </row>
    <row r="877" spans="1:8" ht="15.75" customHeight="1">
      <c r="A877" s="1"/>
      <c r="C877" s="1"/>
      <c r="H877" s="1"/>
    </row>
    <row r="878" spans="1:8" ht="15.75" customHeight="1">
      <c r="A878" s="1"/>
      <c r="C878" s="1"/>
      <c r="H878" s="1"/>
    </row>
    <row r="879" spans="1:8" ht="15.75" customHeight="1">
      <c r="A879" s="1"/>
      <c r="C879" s="1"/>
      <c r="H879" s="1"/>
    </row>
    <row r="880" spans="1:8" ht="15.75" customHeight="1">
      <c r="A880" s="1"/>
      <c r="C880" s="1"/>
      <c r="H880" s="1"/>
    </row>
    <row r="881" spans="1:8" ht="15.75" customHeight="1">
      <c r="A881" s="1"/>
      <c r="C881" s="1"/>
      <c r="H881" s="1"/>
    </row>
    <row r="882" spans="1:8" ht="15.75" customHeight="1">
      <c r="A882" s="1"/>
      <c r="C882" s="1"/>
      <c r="H882" s="1"/>
    </row>
    <row r="883" spans="1:8" ht="15.75" customHeight="1">
      <c r="A883" s="1"/>
      <c r="C883" s="1"/>
      <c r="H883" s="1"/>
    </row>
    <row r="884" spans="1:8" ht="15.75" customHeight="1">
      <c r="A884" s="1"/>
      <c r="C884" s="1"/>
      <c r="H884" s="1"/>
    </row>
    <row r="885" spans="1:8" ht="15.75" customHeight="1">
      <c r="A885" s="1"/>
      <c r="C885" s="1"/>
      <c r="H885" s="1"/>
    </row>
    <row r="886" spans="1:8" ht="15.75" customHeight="1">
      <c r="A886" s="1"/>
      <c r="C886" s="1"/>
      <c r="H886" s="1"/>
    </row>
    <row r="887" spans="1:8" ht="15.75" customHeight="1">
      <c r="A887" s="1"/>
      <c r="C887" s="1"/>
      <c r="H887" s="1"/>
    </row>
    <row r="888" spans="1:8" ht="15.75" customHeight="1">
      <c r="A888" s="1"/>
      <c r="C888" s="1"/>
      <c r="H888" s="1"/>
    </row>
    <row r="889" spans="1:8" ht="15.75" customHeight="1">
      <c r="A889" s="1"/>
      <c r="C889" s="1"/>
      <c r="H889" s="1"/>
    </row>
    <row r="890" spans="1:8" ht="15.75" customHeight="1">
      <c r="A890" s="1"/>
      <c r="C890" s="1"/>
      <c r="H890" s="1"/>
    </row>
    <row r="891" spans="1:8" ht="15.75" customHeight="1">
      <c r="A891" s="1"/>
      <c r="C891" s="1"/>
      <c r="H891" s="1"/>
    </row>
    <row r="892" spans="1:8" ht="15.75" customHeight="1">
      <c r="A892" s="1"/>
      <c r="C892" s="1"/>
      <c r="H892" s="1"/>
    </row>
    <row r="893" spans="1:8" ht="15.75" customHeight="1">
      <c r="A893" s="1"/>
      <c r="C893" s="1"/>
      <c r="H893" s="1"/>
    </row>
    <row r="894" spans="1:8" ht="15.75" customHeight="1">
      <c r="A894" s="1"/>
      <c r="C894" s="1"/>
      <c r="H894" s="1"/>
    </row>
    <row r="895" spans="1:8" ht="15.75" customHeight="1">
      <c r="A895" s="1"/>
      <c r="C895" s="1"/>
      <c r="H895" s="1"/>
    </row>
    <row r="896" spans="1:8" ht="15.75" customHeight="1">
      <c r="A896" s="1"/>
      <c r="C896" s="1"/>
      <c r="H896" s="1"/>
    </row>
    <row r="897" spans="1:8" ht="15.75" customHeight="1">
      <c r="A897" s="1"/>
      <c r="C897" s="1"/>
      <c r="H897" s="1"/>
    </row>
    <row r="898" spans="1:8" ht="15.75" customHeight="1">
      <c r="A898" s="1"/>
      <c r="C898" s="1"/>
      <c r="H898" s="1"/>
    </row>
    <row r="899" spans="1:8" ht="15.75" customHeight="1">
      <c r="A899" s="1"/>
      <c r="C899" s="1"/>
      <c r="H899" s="1"/>
    </row>
    <row r="900" spans="1:8" ht="15.75" customHeight="1">
      <c r="A900" s="1"/>
      <c r="C900" s="1"/>
      <c r="H900" s="1"/>
    </row>
    <row r="901" spans="1:8" ht="15.75" customHeight="1">
      <c r="A901" s="1"/>
      <c r="C901" s="1"/>
      <c r="H901" s="1"/>
    </row>
    <row r="902" spans="1:8" ht="15.75" customHeight="1">
      <c r="A902" s="1"/>
      <c r="C902" s="1"/>
      <c r="H902" s="1"/>
    </row>
    <row r="903" spans="1:8" ht="15.75" customHeight="1">
      <c r="A903" s="1"/>
      <c r="C903" s="1"/>
      <c r="H903" s="1"/>
    </row>
    <row r="904" spans="1:8" ht="15.75" customHeight="1">
      <c r="A904" s="1"/>
      <c r="C904" s="1"/>
      <c r="H904" s="1"/>
    </row>
    <row r="905" spans="1:8" ht="15.75" customHeight="1">
      <c r="A905" s="1"/>
      <c r="C905" s="1"/>
      <c r="H905" s="1"/>
    </row>
    <row r="906" spans="1:8" ht="15.75" customHeight="1">
      <c r="A906" s="1"/>
      <c r="C906" s="1"/>
      <c r="H906" s="1"/>
    </row>
    <row r="907" spans="1:8" ht="15.75" customHeight="1">
      <c r="A907" s="1"/>
      <c r="C907" s="1"/>
      <c r="H907" s="1"/>
    </row>
    <row r="908" spans="1:8" ht="15.75" customHeight="1">
      <c r="A908" s="1"/>
      <c r="C908" s="1"/>
      <c r="H908" s="1"/>
    </row>
    <row r="909" spans="1:8" ht="15.75" customHeight="1">
      <c r="A909" s="1"/>
      <c r="C909" s="1"/>
      <c r="H909" s="1"/>
    </row>
    <row r="910" spans="1:8" ht="15.75" customHeight="1">
      <c r="A910" s="1"/>
      <c r="C910" s="1"/>
      <c r="H910" s="1"/>
    </row>
    <row r="911" spans="1:8" ht="15.75" customHeight="1">
      <c r="A911" s="1"/>
      <c r="C911" s="1"/>
      <c r="H911" s="1"/>
    </row>
    <row r="912" spans="1:8" ht="15.75" customHeight="1">
      <c r="A912" s="1"/>
      <c r="C912" s="1"/>
      <c r="H912" s="1"/>
    </row>
    <row r="913" spans="1:8" ht="15.75" customHeight="1">
      <c r="A913" s="1"/>
      <c r="C913" s="1"/>
      <c r="H913" s="1"/>
    </row>
    <row r="914" spans="1:8" ht="15.75" customHeight="1">
      <c r="A914" s="1"/>
      <c r="C914" s="1"/>
      <c r="H914" s="1"/>
    </row>
    <row r="915" spans="1:8" ht="15.75" customHeight="1">
      <c r="A915" s="1"/>
      <c r="C915" s="1"/>
      <c r="H915" s="1"/>
    </row>
    <row r="916" spans="1:8" ht="15.75" customHeight="1">
      <c r="A916" s="1"/>
      <c r="C916" s="1"/>
      <c r="H916" s="1"/>
    </row>
    <row r="917" spans="1:8" ht="15.75" customHeight="1">
      <c r="A917" s="1"/>
      <c r="C917" s="1"/>
      <c r="H917" s="1"/>
    </row>
    <row r="918" spans="1:8" ht="15.75" customHeight="1">
      <c r="A918" s="1"/>
      <c r="C918" s="1"/>
      <c r="H918" s="1"/>
    </row>
    <row r="919" spans="1:8" ht="15.75" customHeight="1">
      <c r="A919" s="1"/>
      <c r="C919" s="1"/>
      <c r="H919" s="1"/>
    </row>
    <row r="920" spans="1:8" ht="15.75" customHeight="1">
      <c r="A920" s="1"/>
      <c r="C920" s="1"/>
      <c r="H920" s="1"/>
    </row>
    <row r="921" spans="1:8" ht="15.75" customHeight="1">
      <c r="A921" s="1"/>
      <c r="C921" s="1"/>
      <c r="H921" s="1"/>
    </row>
    <row r="922" spans="1:8" ht="15.75" customHeight="1">
      <c r="A922" s="1"/>
      <c r="C922" s="1"/>
      <c r="H922" s="1"/>
    </row>
    <row r="923" spans="1:8" ht="15.75" customHeight="1">
      <c r="A923" s="1"/>
      <c r="C923" s="1"/>
      <c r="H923" s="1"/>
    </row>
    <row r="924" spans="1:8" ht="15.75" customHeight="1">
      <c r="A924" s="1"/>
      <c r="C924" s="1"/>
      <c r="H924" s="1"/>
    </row>
    <row r="925" spans="1:8" ht="15.75" customHeight="1">
      <c r="A925" s="1"/>
      <c r="C925" s="1"/>
      <c r="H925" s="1"/>
    </row>
    <row r="926" spans="1:8" ht="15.75" customHeight="1">
      <c r="A926" s="1"/>
      <c r="C926" s="1"/>
      <c r="H926" s="1"/>
    </row>
    <row r="927" spans="1:8" ht="15.75" customHeight="1">
      <c r="A927" s="1"/>
      <c r="C927" s="1"/>
      <c r="H927" s="1"/>
    </row>
    <row r="928" spans="1:8" ht="15.75" customHeight="1">
      <c r="A928" s="1"/>
      <c r="C928" s="1"/>
      <c r="H928" s="1"/>
    </row>
    <row r="929" spans="1:8" ht="15.75" customHeight="1">
      <c r="A929" s="1"/>
      <c r="C929" s="1"/>
      <c r="H929" s="1"/>
    </row>
    <row r="930" spans="1:8" ht="15.75" customHeight="1">
      <c r="A930" s="1"/>
      <c r="C930" s="1"/>
      <c r="H930" s="1"/>
    </row>
    <row r="931" spans="1:8" ht="15.75" customHeight="1">
      <c r="A931" s="1"/>
      <c r="C931" s="1"/>
      <c r="H931" s="1"/>
    </row>
    <row r="932" spans="1:8" ht="15.75" customHeight="1">
      <c r="A932" s="1"/>
      <c r="C932" s="1"/>
      <c r="H932" s="1"/>
    </row>
    <row r="933" spans="1:8" ht="15.75" customHeight="1">
      <c r="A933" s="1"/>
      <c r="C933" s="1"/>
      <c r="H933" s="1"/>
    </row>
    <row r="934" spans="1:8" ht="15.75" customHeight="1">
      <c r="A934" s="1"/>
      <c r="C934" s="1"/>
      <c r="H934" s="1"/>
    </row>
    <row r="935" spans="1:8" ht="15.75" customHeight="1">
      <c r="A935" s="1"/>
      <c r="C935" s="1"/>
      <c r="H935" s="1"/>
    </row>
    <row r="936" spans="1:8" ht="15.75" customHeight="1">
      <c r="A936" s="1"/>
      <c r="C936" s="1"/>
      <c r="H936" s="1"/>
    </row>
    <row r="937" spans="1:8" ht="15.75" customHeight="1">
      <c r="A937" s="1"/>
      <c r="C937" s="1"/>
      <c r="H937" s="1"/>
    </row>
    <row r="938" spans="1:8" ht="15.75" customHeight="1">
      <c r="A938" s="1"/>
      <c r="C938" s="1"/>
      <c r="H938" s="1"/>
    </row>
    <row r="939" spans="1:8" ht="15.75" customHeight="1">
      <c r="A939" s="1"/>
      <c r="C939" s="1"/>
      <c r="H939" s="1"/>
    </row>
    <row r="940" spans="1:8" ht="15.75" customHeight="1">
      <c r="A940" s="1"/>
      <c r="C940" s="1"/>
      <c r="H940" s="1"/>
    </row>
    <row r="941" spans="1:8" ht="15.75" customHeight="1">
      <c r="A941" s="1"/>
      <c r="C941" s="1"/>
      <c r="H941" s="1"/>
    </row>
    <row r="942" spans="1:8" ht="15.75" customHeight="1">
      <c r="A942" s="1"/>
      <c r="C942" s="1"/>
      <c r="H942" s="1"/>
    </row>
    <row r="943" spans="1:8" ht="15.75" customHeight="1">
      <c r="A943" s="1"/>
      <c r="C943" s="1"/>
      <c r="H943" s="1"/>
    </row>
    <row r="944" spans="1:8" ht="15.75" customHeight="1">
      <c r="A944" s="1"/>
      <c r="C944" s="1"/>
      <c r="H944" s="1"/>
    </row>
    <row r="945" spans="1:8" ht="15.75" customHeight="1">
      <c r="A945" s="1"/>
      <c r="C945" s="1"/>
      <c r="H945" s="1"/>
    </row>
    <row r="946" spans="1:8" ht="15.75" customHeight="1">
      <c r="A946" s="1"/>
      <c r="C946" s="1"/>
      <c r="H946" s="1"/>
    </row>
    <row r="947" spans="1:8" ht="15.75" customHeight="1">
      <c r="A947" s="1"/>
      <c r="C947" s="1"/>
      <c r="H947" s="1"/>
    </row>
    <row r="948" spans="1:8" ht="15.75" customHeight="1">
      <c r="A948" s="1"/>
      <c r="C948" s="1"/>
      <c r="H948" s="1"/>
    </row>
    <row r="949" spans="1:8" ht="15.75" customHeight="1">
      <c r="A949" s="1"/>
      <c r="C949" s="1"/>
      <c r="H949" s="1"/>
    </row>
    <row r="950" spans="1:8" ht="15.75" customHeight="1">
      <c r="A950" s="1"/>
      <c r="C950" s="1"/>
      <c r="H950" s="1"/>
    </row>
    <row r="951" spans="1:8" ht="15.75" customHeight="1">
      <c r="A951" s="1"/>
      <c r="C951" s="1"/>
      <c r="H951" s="1"/>
    </row>
    <row r="952" spans="1:8" ht="15.75" customHeight="1">
      <c r="A952" s="1"/>
      <c r="C952" s="1"/>
      <c r="H952" s="1"/>
    </row>
    <row r="953" spans="1:8" ht="15.75" customHeight="1">
      <c r="A953" s="1"/>
      <c r="C953" s="1"/>
      <c r="H953" s="1"/>
    </row>
    <row r="954" spans="1:8" ht="15.75" customHeight="1">
      <c r="A954" s="1"/>
      <c r="C954" s="1"/>
      <c r="H954" s="1"/>
    </row>
    <row r="955" spans="1:8" ht="15.75" customHeight="1">
      <c r="A955" s="1"/>
      <c r="C955" s="1"/>
      <c r="H955" s="1"/>
    </row>
    <row r="956" spans="1:8" ht="15.75" customHeight="1">
      <c r="A956" s="1"/>
      <c r="C956" s="1"/>
      <c r="H956" s="1"/>
    </row>
    <row r="957" spans="1:8" ht="15.75" customHeight="1">
      <c r="A957" s="1"/>
      <c r="C957" s="1"/>
      <c r="H957" s="1"/>
    </row>
    <row r="958" spans="1:8" ht="15.75" customHeight="1">
      <c r="A958" s="1"/>
      <c r="C958" s="1"/>
      <c r="H958" s="1"/>
    </row>
    <row r="959" spans="1:8" ht="15.75" customHeight="1">
      <c r="A959" s="1"/>
      <c r="C959" s="1"/>
      <c r="H959" s="1"/>
    </row>
    <row r="960" spans="1:8" ht="15.75" customHeight="1">
      <c r="A960" s="1"/>
      <c r="C960" s="1"/>
      <c r="H960" s="1"/>
    </row>
    <row r="961" spans="1:8" ht="15.75" customHeight="1">
      <c r="A961" s="1"/>
      <c r="C961" s="1"/>
      <c r="H961" s="1"/>
    </row>
    <row r="962" spans="1:8" ht="15.75" customHeight="1">
      <c r="A962" s="1"/>
      <c r="C962" s="1"/>
      <c r="H962" s="1"/>
    </row>
    <row r="963" spans="1:8" ht="15.75" customHeight="1">
      <c r="A963" s="1"/>
      <c r="C963" s="1"/>
      <c r="H963" s="1"/>
    </row>
    <row r="964" spans="1:8" ht="15.75" customHeight="1">
      <c r="A964" s="1"/>
      <c r="C964" s="1"/>
      <c r="H964" s="1"/>
    </row>
    <row r="965" spans="1:8" ht="15.75" customHeight="1">
      <c r="A965" s="1"/>
      <c r="C965" s="1"/>
      <c r="H965" s="1"/>
    </row>
    <row r="966" spans="1:8" ht="15.75" customHeight="1">
      <c r="A966" s="1"/>
      <c r="C966" s="1"/>
      <c r="H966" s="1"/>
    </row>
    <row r="967" spans="1:8" ht="15.75" customHeight="1">
      <c r="A967" s="1"/>
      <c r="C967" s="1"/>
      <c r="H967" s="1"/>
    </row>
    <row r="968" spans="1:8" ht="15.75" customHeight="1">
      <c r="A968" s="1"/>
      <c r="C968" s="1"/>
      <c r="H968" s="1"/>
    </row>
    <row r="969" spans="1:8" ht="15.75" customHeight="1">
      <c r="A969" s="1"/>
      <c r="C969" s="1"/>
      <c r="H969" s="1"/>
    </row>
    <row r="970" spans="1:8" ht="15.75" customHeight="1">
      <c r="A970" s="1"/>
      <c r="C970" s="1"/>
      <c r="H970" s="1"/>
    </row>
    <row r="971" spans="1:8" ht="15.75" customHeight="1">
      <c r="A971" s="1"/>
      <c r="C971" s="1"/>
      <c r="H971" s="1"/>
    </row>
    <row r="972" spans="1:8" ht="15.75" customHeight="1">
      <c r="A972" s="1"/>
      <c r="C972" s="1"/>
      <c r="H972" s="1"/>
    </row>
    <row r="973" spans="1:8" ht="15.75" customHeight="1">
      <c r="A973" s="1"/>
      <c r="C973" s="1"/>
      <c r="H973" s="1"/>
    </row>
    <row r="974" spans="1:8" ht="15.75" customHeight="1">
      <c r="A974" s="1"/>
      <c r="C974" s="1"/>
      <c r="H974" s="1"/>
    </row>
    <row r="975" spans="1:8" ht="15.75" customHeight="1">
      <c r="A975" s="1"/>
      <c r="C975" s="1"/>
      <c r="H975" s="1"/>
    </row>
    <row r="976" spans="1:8" ht="15.75" customHeight="1">
      <c r="A976" s="1"/>
      <c r="C976" s="1"/>
      <c r="H976" s="1"/>
    </row>
    <row r="977" spans="1:8" ht="15.75" customHeight="1">
      <c r="A977" s="1"/>
      <c r="C977" s="1"/>
      <c r="H977" s="1"/>
    </row>
    <row r="978" spans="1:8" ht="15.75" customHeight="1">
      <c r="A978" s="1"/>
      <c r="C978" s="1"/>
      <c r="H978" s="1"/>
    </row>
    <row r="979" spans="1:8" ht="15.75" customHeight="1">
      <c r="A979" s="1"/>
      <c r="C979" s="1"/>
      <c r="H979" s="1"/>
    </row>
    <row r="980" spans="1:8" ht="15.75" customHeight="1">
      <c r="A980" s="1"/>
      <c r="C980" s="1"/>
      <c r="H980" s="1"/>
    </row>
    <row r="981" spans="1:8" ht="15.75" customHeight="1">
      <c r="A981" s="1"/>
      <c r="C981" s="1"/>
      <c r="H981" s="1"/>
    </row>
    <row r="982" spans="1:8" ht="15.75" customHeight="1">
      <c r="A982" s="1"/>
      <c r="C982" s="1"/>
      <c r="H982" s="1"/>
    </row>
    <row r="983" spans="1:8" ht="15.75" customHeight="1">
      <c r="A983" s="1"/>
      <c r="C983" s="1"/>
      <c r="H983" s="1"/>
    </row>
    <row r="984" spans="1:8" ht="15.75" customHeight="1">
      <c r="A984" s="1"/>
      <c r="C984" s="1"/>
      <c r="H984" s="1"/>
    </row>
    <row r="985" spans="1:8" ht="15.75" customHeight="1">
      <c r="A985" s="1"/>
      <c r="C985" s="1"/>
      <c r="H985" s="1"/>
    </row>
    <row r="986" spans="1:8" ht="15.75" customHeight="1">
      <c r="A986" s="1"/>
      <c r="C986" s="1"/>
      <c r="H986" s="1"/>
    </row>
    <row r="987" spans="1:8" ht="15.75" customHeight="1">
      <c r="A987" s="1"/>
      <c r="C987" s="1"/>
      <c r="H987" s="1"/>
    </row>
    <row r="988" spans="1:8" ht="15.75" customHeight="1">
      <c r="A988" s="1"/>
      <c r="C988" s="1"/>
      <c r="H988" s="1"/>
    </row>
    <row r="989" spans="1:8" ht="15.75" customHeight="1">
      <c r="A989" s="1"/>
      <c r="C989" s="1"/>
      <c r="H989" s="1"/>
    </row>
    <row r="990" spans="1:8" ht="15.75" customHeight="1">
      <c r="A990" s="1"/>
      <c r="C990" s="1"/>
      <c r="H990" s="1"/>
    </row>
    <row r="991" spans="1:8" ht="15.75" customHeight="1">
      <c r="A991" s="1"/>
      <c r="C991" s="1"/>
      <c r="H991" s="1"/>
    </row>
    <row r="992" spans="1:8" ht="15.75" customHeight="1">
      <c r="A992" s="1"/>
      <c r="C992" s="1"/>
      <c r="H992" s="1"/>
    </row>
    <row r="993" spans="1:8" ht="15.75" customHeight="1">
      <c r="A993" s="1"/>
      <c r="C993" s="1"/>
      <c r="H993" s="1"/>
    </row>
    <row r="994" spans="1:8" ht="15.75" customHeight="1">
      <c r="A994" s="1"/>
      <c r="C994" s="1"/>
      <c r="H994" s="1"/>
    </row>
    <row r="995" spans="1:8" ht="15.75" customHeight="1">
      <c r="A995" s="1"/>
      <c r="C995" s="1"/>
      <c r="H995" s="1"/>
    </row>
    <row r="996" spans="1:8" ht="15.75" customHeight="1">
      <c r="A996" s="1"/>
      <c r="C996" s="1"/>
      <c r="H996" s="1"/>
    </row>
    <row r="997" spans="1:8" ht="15.75" customHeight="1">
      <c r="A997" s="1"/>
      <c r="C997" s="1"/>
      <c r="H997" s="1"/>
    </row>
    <row r="998" spans="1:8" ht="15.75" customHeight="1">
      <c r="A998" s="1"/>
      <c r="C998" s="1"/>
      <c r="H998" s="1"/>
    </row>
    <row r="999" spans="1:8" ht="15.75" customHeight="1">
      <c r="A999" s="1"/>
      <c r="C999" s="1"/>
      <c r="H999" s="1"/>
    </row>
    <row r="1000" spans="1:8" ht="15.75" customHeight="1">
      <c r="A1000" s="1"/>
      <c r="C1000" s="1"/>
      <c r="H1000" s="1"/>
    </row>
  </sheetData>
  <sheetProtection algorithmName="SHA-512" hashValue="Ucj7YO/EWW4FkvxLQQLQR7/PZ0s/ni/Tqvvxv+F/uehZGv4hM3J3Y1wWjDQgAd7X9Nhpr8clAyDpRYXcB4KkKw==" saltValue="QsR0uYuxvO/xyc8nvuDXEA==" spinCount="100000" sheet="1" objects="1" scenarios="1" selectLockedCells="1"/>
  <mergeCells count="60">
    <mergeCell ref="H104:H105"/>
    <mergeCell ref="I104:I105"/>
    <mergeCell ref="J114:K114"/>
    <mergeCell ref="J120:K120"/>
    <mergeCell ref="B98:I98"/>
    <mergeCell ref="B100:K100"/>
    <mergeCell ref="B104:B105"/>
    <mergeCell ref="D104:D105"/>
    <mergeCell ref="E104:E105"/>
    <mergeCell ref="F104:F105"/>
    <mergeCell ref="G104:G105"/>
    <mergeCell ref="B3:G3"/>
    <mergeCell ref="B6:K6"/>
    <mergeCell ref="D8:F8"/>
    <mergeCell ref="F10:I10"/>
    <mergeCell ref="D12:E12"/>
    <mergeCell ref="B14:B15"/>
    <mergeCell ref="D14:D15"/>
    <mergeCell ref="E14:F15"/>
    <mergeCell ref="B17:I17"/>
    <mergeCell ref="B18:L18"/>
    <mergeCell ref="B21:B22"/>
    <mergeCell ref="G27:I27"/>
    <mergeCell ref="B30:D30"/>
    <mergeCell ref="B37:G37"/>
    <mergeCell ref="B38:G38"/>
    <mergeCell ref="B40:C40"/>
    <mergeCell ref="B41:C41"/>
    <mergeCell ref="B42:C42"/>
    <mergeCell ref="B44:C44"/>
    <mergeCell ref="B45:C45"/>
    <mergeCell ref="B46:C46"/>
    <mergeCell ref="B51:I51"/>
    <mergeCell ref="B52:I52"/>
    <mergeCell ref="B53:I53"/>
    <mergeCell ref="B58:L58"/>
    <mergeCell ref="B60:C60"/>
    <mergeCell ref="B61:C61"/>
    <mergeCell ref="B62:C62"/>
    <mergeCell ref="B63:C63"/>
    <mergeCell ref="B64:C64"/>
    <mergeCell ref="B65:C65"/>
    <mergeCell ref="B67:C67"/>
    <mergeCell ref="J67:K67"/>
    <mergeCell ref="I69:J69"/>
    <mergeCell ref="D71:G71"/>
    <mergeCell ref="D73:G73"/>
    <mergeCell ref="B75:I76"/>
    <mergeCell ref="B83:I83"/>
    <mergeCell ref="B85:C85"/>
    <mergeCell ref="B86:C86"/>
    <mergeCell ref="B92:C92"/>
    <mergeCell ref="I94:J95"/>
    <mergeCell ref="E95:G95"/>
    <mergeCell ref="B97:I97"/>
    <mergeCell ref="J86:K87"/>
    <mergeCell ref="B87:C87"/>
    <mergeCell ref="B88:C88"/>
    <mergeCell ref="B89:C89"/>
    <mergeCell ref="B90:C90"/>
  </mergeCells>
  <conditionalFormatting sqref="B4:C4">
    <cfRule type="notContainsBlanks" dxfId="60" priority="1">
      <formula>LEN(TRIM(B4))&gt;0</formula>
    </cfRule>
  </conditionalFormatting>
  <conditionalFormatting sqref="E32">
    <cfRule type="notContainsBlanks" dxfId="59" priority="2">
      <formula>LEN(TRIM(E32))&gt;0</formula>
    </cfRule>
  </conditionalFormatting>
  <conditionalFormatting sqref="D71">
    <cfRule type="containsText" dxfId="58" priority="3" operator="containsText" text="překročily">
      <formula>NOT(ISERROR(SEARCH(("překročily"),(D71))))</formula>
    </cfRule>
  </conditionalFormatting>
  <conditionalFormatting sqref="D71">
    <cfRule type="containsText" dxfId="57" priority="4" operator="containsText" text="v pořádku">
      <formula>NOT(ISERROR(SEARCH(("v pořádku"),(D71))))</formula>
    </cfRule>
  </conditionalFormatting>
  <conditionalFormatting sqref="D71">
    <cfRule type="containsBlanks" dxfId="56" priority="5">
      <formula>LEN(TRIM(D71))=0</formula>
    </cfRule>
  </conditionalFormatting>
  <conditionalFormatting sqref="E95:E96">
    <cfRule type="containsText" dxfId="55" priority="6" operator="containsText" text="převyšuje">
      <formula>NOT(ISERROR(SEARCH(("převyšuje"),(E95))))</formula>
    </cfRule>
  </conditionalFormatting>
  <conditionalFormatting sqref="E95:E96">
    <cfRule type="containsText" dxfId="54" priority="7" operator="containsText" text="v pořádku">
      <formula>NOT(ISERROR(SEARCH(("v pořádku"),(E95))))</formula>
    </cfRule>
  </conditionalFormatting>
  <conditionalFormatting sqref="D8:F8">
    <cfRule type="containsText" dxfId="53" priority="8" operator="containsText" text="chybí">
      <formula>NOT(ISERROR(SEARCH(("chybí"),(D8))))</formula>
    </cfRule>
  </conditionalFormatting>
  <conditionalFormatting sqref="D12">
    <cfRule type="containsText" dxfId="52" priority="9" operator="containsText" text="chybí">
      <formula>NOT(ISERROR(SEARCH(("chybí"),(D12))))</formula>
    </cfRule>
  </conditionalFormatting>
  <conditionalFormatting sqref="D95:D96">
    <cfRule type="notContainsBlanks" dxfId="51" priority="10">
      <formula>LEN(TRIM(D95))&gt;0</formula>
    </cfRule>
  </conditionalFormatting>
  <conditionalFormatting sqref="D95:D96">
    <cfRule type="containsBlanks" dxfId="50" priority="11">
      <formula>LEN(TRIM(D95))=0</formula>
    </cfRule>
  </conditionalFormatting>
  <conditionalFormatting sqref="D12:E12">
    <cfRule type="notContainsText" dxfId="49" priority="12" operator="notContains" text="Chybí">
      <formula>ISERROR(SEARCH(("Chybí"),(D12)))</formula>
    </cfRule>
  </conditionalFormatting>
  <conditionalFormatting sqref="D73">
    <cfRule type="containsText" dxfId="48" priority="13" operator="containsText" text="překročena">
      <formula>NOT(ISERROR(SEARCH(("překročena"),(D73))))</formula>
    </cfRule>
  </conditionalFormatting>
  <conditionalFormatting sqref="D73">
    <cfRule type="containsText" dxfId="47" priority="14" operator="containsText" text="v pořádku">
      <formula>NOT(ISERROR(SEARCH(("v pořádku"),(D73))))</formula>
    </cfRule>
  </conditionalFormatting>
  <conditionalFormatting sqref="E95:E96">
    <cfRule type="containsText" dxfId="46" priority="15" operator="containsText" text="Pro kontrolu">
      <formula>NOT(ISERROR(SEARCH(("Pro kontrolu"),(E95))))</formula>
    </cfRule>
  </conditionalFormatting>
  <conditionalFormatting sqref="D71 D73">
    <cfRule type="containsText" dxfId="45" priority="16" operator="containsText" text="relevantní">
      <formula>NOT(ISERROR(SEARCH(("relevantní"),(D71))))</formula>
    </cfRule>
  </conditionalFormatting>
  <conditionalFormatting sqref="E94:H94">
    <cfRule type="containsText" dxfId="44" priority="17"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7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7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7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700-000005000000}">
      <formula1>IF($G$87="",$G$86,$G$67)</formula1>
    </dataValidation>
  </dataValidations>
  <hyperlinks>
    <hyperlink ref="B57" r:id="rId1" xr:uid="{00000000-0004-0000-07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Neplatná hodnota - Vyberte prosím některou z možností rozevíracího seznamu." xr:uid="{00000000-0002-0000-0700-000003000000}">
          <x14:formula1>
            <xm:f>číselníky!$Z$15:$Z$17</xm:f>
          </x14:formula1>
          <xm:sqref>D49</xm:sqref>
        </x14:dataValidation>
        <x14:dataValidation type="list" allowBlank="1" showInputMessage="1" showErrorMessage="1" prompt="Vyberte z možností rozevíracího seznamu." xr:uid="{00000000-0002-0000-0700-000004000000}">
          <x14:formula1>
            <xm:f>číselníky!$Z$11:$Z$12</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F8F8F8"/>
    <pageSetUpPr fitToPage="1"/>
  </sheetPr>
  <dimension ref="A1:Z1000"/>
  <sheetViews>
    <sheetView showGridLines="0" zoomScaleNormal="100" workbookViewId="0">
      <selection activeCell="E4" sqref="E4"/>
    </sheetView>
  </sheetViews>
  <sheetFormatPr defaultColWidth="14.42578125" defaultRowHeight="15" customHeight="1"/>
  <cols>
    <col min="1" max="1" width="5.5703125" customWidth="1"/>
    <col min="2" max="2" width="51.42578125" customWidth="1"/>
    <col min="3" max="3" width="2.85546875" customWidth="1"/>
    <col min="4" max="4" width="22.5703125" customWidth="1"/>
    <col min="5" max="8" width="21.5703125" customWidth="1"/>
    <col min="9" max="9" width="24" customWidth="1"/>
    <col min="10" max="10" width="26" customWidth="1"/>
    <col min="11" max="11" width="8.7109375" customWidth="1"/>
    <col min="12" max="12" width="14.28515625" hidden="1" customWidth="1"/>
    <col min="13" max="13" width="14.42578125" customWidth="1"/>
  </cols>
  <sheetData>
    <row r="1" spans="1:26" ht="15" customHeight="1">
      <c r="A1" s="355"/>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250</v>
      </c>
      <c r="C3" s="525"/>
      <c r="D3" s="525"/>
      <c r="E3" s="525"/>
      <c r="F3" s="525"/>
      <c r="G3" s="526"/>
      <c r="H3" s="129"/>
      <c r="I3" s="129"/>
      <c r="J3" s="129"/>
      <c r="K3" s="129"/>
      <c r="L3" s="1"/>
      <c r="M3" s="1"/>
      <c r="N3" s="1"/>
      <c r="O3" s="1"/>
      <c r="P3" s="1"/>
      <c r="Q3" s="1"/>
      <c r="R3" s="1"/>
      <c r="S3" s="1"/>
      <c r="T3" s="1"/>
      <c r="U3" s="1"/>
      <c r="V3" s="1"/>
      <c r="W3" s="1"/>
      <c r="X3" s="1"/>
      <c r="Y3" s="1"/>
      <c r="Z3" s="1"/>
    </row>
    <row r="4" spans="1:26" ht="15.75" customHeight="1">
      <c r="A4" s="1"/>
      <c r="B4" s="251" t="str">
        <f>IF('Identifikační údaje'!D25="","Vyplnujtě pouze v případě, že se projektu účastní více než jeden český uchazeč",IF('Identifikační údaje'!D25=1,"Vzhledem k tomu, že dle Vámi zadaných informací se projektu účastní jen jeden český uchazeč, není potřeba vyplňovat",""))</f>
        <v>Vyplnujtě pouze v případě, že se projektu účastní více než jeden český uchazeč</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8" t="s">
        <v>251</v>
      </c>
      <c r="C6" s="409"/>
      <c r="D6" s="409"/>
      <c r="E6" s="409"/>
      <c r="F6" s="409"/>
      <c r="G6" s="409"/>
      <c r="H6" s="409"/>
      <c r="I6" s="409"/>
      <c r="J6" s="409"/>
      <c r="K6" s="410"/>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252</v>
      </c>
      <c r="C8" s="108"/>
      <c r="D8" s="527" t="str">
        <f>IF('Identifikační údaje'!D25&lt;=1,"",IF('Další účastník 1'!D15="","Chybí doplnit obchodní jméno na listu Další účastník 1",číselníky!Y10))</f>
        <v/>
      </c>
      <c r="E8" s="455"/>
      <c r="F8" s="455"/>
      <c r="G8" s="133"/>
      <c r="H8" s="252"/>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4" t="s">
        <v>253</v>
      </c>
      <c r="C10" s="119"/>
      <c r="D10" s="134"/>
      <c r="E10" s="134"/>
      <c r="F10" s="528"/>
      <c r="G10" s="402"/>
      <c r="H10" s="403"/>
      <c r="I10" s="10"/>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158</v>
      </c>
      <c r="C12" s="29"/>
      <c r="D12" s="529" t="str">
        <f>IF('Identifikační údaje'!D25&lt;=1,"",IF('Další účastník 1'!$D$19="Vyberte možnost:","Chybí doplnit na listu Další účastník 1",číselníky!X15))</f>
        <v/>
      </c>
      <c r="E12" s="403"/>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1" t="s">
        <v>254</v>
      </c>
      <c r="C14" s="29"/>
      <c r="D14" s="520"/>
      <c r="E14" s="521" t="str">
        <f>IF('Identifikační údaje'!D25="Vyberte možnost:","",IF('Identifikační údaje'!D25&lt;=1,"",IF(D14="","     Nevyplněno","")))</f>
        <v/>
      </c>
      <c r="F14" s="414"/>
      <c r="G14" s="29"/>
      <c r="H14" s="29"/>
      <c r="I14" s="29"/>
      <c r="J14" s="29"/>
      <c r="K14" s="29"/>
      <c r="L14" s="29"/>
      <c r="M14" s="1"/>
      <c r="N14" s="1"/>
      <c r="O14" s="1"/>
      <c r="P14" s="1"/>
      <c r="Q14" s="1"/>
      <c r="R14" s="1"/>
      <c r="S14" s="1"/>
      <c r="T14" s="1"/>
      <c r="U14" s="1"/>
      <c r="V14" s="1"/>
      <c r="W14" s="1"/>
      <c r="X14" s="1"/>
      <c r="Y14" s="1"/>
      <c r="Z14" s="1"/>
    </row>
    <row r="15" spans="1:26" ht="15" customHeight="1">
      <c r="A15" s="1"/>
      <c r="B15" s="460"/>
      <c r="C15" s="29"/>
      <c r="D15" s="483"/>
      <c r="E15" s="522"/>
      <c r="F15" s="416"/>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74" t="s">
        <v>255</v>
      </c>
      <c r="C17" s="402"/>
      <c r="D17" s="402"/>
      <c r="E17" s="402"/>
      <c r="F17" s="402"/>
      <c r="G17" s="402"/>
      <c r="H17" s="403"/>
      <c r="I17" s="162"/>
      <c r="J17" s="162"/>
      <c r="K17" s="162"/>
      <c r="L17" s="162"/>
      <c r="M17" s="1"/>
      <c r="N17" s="1"/>
      <c r="O17" s="1"/>
      <c r="P17" s="1"/>
      <c r="Q17" s="1"/>
      <c r="R17" s="1"/>
      <c r="S17" s="1"/>
      <c r="T17" s="1"/>
      <c r="U17" s="1"/>
      <c r="V17" s="1"/>
      <c r="W17" s="1"/>
      <c r="X17" s="1"/>
      <c r="Y17" s="1"/>
      <c r="Z17" s="1"/>
    </row>
    <row r="18" spans="1:26" ht="54.75" customHeight="1">
      <c r="A18" s="1"/>
      <c r="B18" s="494" t="s">
        <v>256</v>
      </c>
      <c r="C18" s="402"/>
      <c r="D18" s="402"/>
      <c r="E18" s="402"/>
      <c r="F18" s="402"/>
      <c r="G18" s="402"/>
      <c r="H18" s="402"/>
      <c r="I18" s="402"/>
      <c r="J18" s="402"/>
      <c r="K18" s="402"/>
      <c r="L18" s="403"/>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16" t="s">
        <v>1933</v>
      </c>
      <c r="C21" s="29"/>
      <c r="D21" s="140" t="s">
        <v>194</v>
      </c>
      <c r="E21" s="141" t="s">
        <v>195</v>
      </c>
      <c r="F21" s="142" t="s">
        <v>196</v>
      </c>
      <c r="G21" s="142" t="s">
        <v>197</v>
      </c>
      <c r="H21" s="143" t="s">
        <v>198</v>
      </c>
      <c r="I21" s="29"/>
      <c r="J21" s="29"/>
      <c r="K21" s="29"/>
      <c r="L21" s="29"/>
      <c r="M21" s="1"/>
      <c r="N21" s="1"/>
      <c r="O21" s="1"/>
      <c r="P21" s="1"/>
      <c r="Q21" s="1"/>
      <c r="R21" s="1"/>
      <c r="S21" s="1"/>
      <c r="T21" s="1"/>
      <c r="U21" s="1"/>
      <c r="V21" s="1"/>
      <c r="W21" s="1"/>
      <c r="X21" s="1"/>
      <c r="Y21" s="1"/>
      <c r="Z21" s="1"/>
    </row>
    <row r="22" spans="1:26" ht="30.75" customHeight="1">
      <c r="A22" s="1"/>
      <c r="B22" s="460"/>
      <c r="C22" s="29"/>
      <c r="D22" s="144" t="s">
        <v>199</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200</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201</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202</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29"/>
      <c r="J26" s="29"/>
      <c r="K26" s="29"/>
      <c r="L26" s="29"/>
      <c r="M26" s="1"/>
      <c r="N26" s="1"/>
      <c r="O26" s="1"/>
      <c r="P26" s="1"/>
      <c r="Q26" s="1"/>
      <c r="R26" s="1"/>
      <c r="S26" s="1"/>
      <c r="T26" s="1"/>
      <c r="U26" s="1"/>
      <c r="V26" s="1"/>
      <c r="W26" s="1"/>
      <c r="X26" s="1"/>
      <c r="Y26" s="1"/>
      <c r="Z26" s="1"/>
    </row>
    <row r="27" spans="1:26" ht="30.75" customHeight="1">
      <c r="A27" s="1"/>
      <c r="B27" s="55"/>
      <c r="C27" s="29"/>
      <c r="D27" s="155" t="s">
        <v>203</v>
      </c>
      <c r="E27" s="156">
        <f>IF($D$12="",0,IF($D$12="Chybí doplnit na listu Další účastník 1",0,IF($D$14="ANO",číselníky!AF6,číselníky!AF8)))</f>
        <v>0</v>
      </c>
      <c r="F27" s="157">
        <f>IF($D$12="",0,IF($D$12="Chybí doplnit na listu Další účastník 1",0,IF($D$14="ANO",číselníky!AG6,číselníky!AG8)))</f>
        <v>0</v>
      </c>
      <c r="G27" s="517" t="s">
        <v>204</v>
      </c>
      <c r="H27" s="403"/>
      <c r="I27" s="15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8" t="s">
        <v>1932</v>
      </c>
      <c r="C30" s="409"/>
      <c r="D30" s="437"/>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8" t="s">
        <v>257</v>
      </c>
      <c r="C32" s="29"/>
      <c r="D32" s="155" t="s">
        <v>206</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4" t="s">
        <v>207</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74" t="s">
        <v>258</v>
      </c>
      <c r="C37" s="402"/>
      <c r="D37" s="402"/>
      <c r="E37" s="402"/>
      <c r="F37" s="402"/>
      <c r="G37" s="403"/>
      <c r="H37" s="168"/>
      <c r="I37" s="62"/>
      <c r="J37" s="62"/>
      <c r="K37" s="62"/>
      <c r="L37" s="62"/>
      <c r="M37" s="1"/>
      <c r="N37" s="1"/>
      <c r="O37" s="1"/>
      <c r="P37" s="1"/>
      <c r="Q37" s="1"/>
      <c r="R37" s="1"/>
      <c r="S37" s="1"/>
      <c r="T37" s="1"/>
      <c r="U37" s="1"/>
      <c r="V37" s="1"/>
      <c r="W37" s="1"/>
      <c r="X37" s="1"/>
      <c r="Y37" s="1"/>
      <c r="Z37" s="1"/>
    </row>
    <row r="38" spans="1:26" ht="30" customHeight="1">
      <c r="A38" s="1"/>
      <c r="B38" s="538" t="s">
        <v>1936</v>
      </c>
      <c r="C38" s="402"/>
      <c r="D38" s="402"/>
      <c r="E38" s="402"/>
      <c r="F38" s="402"/>
      <c r="G38" s="403"/>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
      <c r="B40" s="504" t="s">
        <v>209</v>
      </c>
      <c r="C40" s="502"/>
      <c r="D40" s="170" t="s">
        <v>210</v>
      </c>
      <c r="E40" s="170" t="s">
        <v>211</v>
      </c>
      <c r="F40" s="170" t="s">
        <v>212</v>
      </c>
      <c r="G40" s="170" t="s">
        <v>213</v>
      </c>
      <c r="H40" s="171" t="s">
        <v>214</v>
      </c>
      <c r="I40" s="29"/>
      <c r="J40" s="29"/>
      <c r="K40" s="29"/>
      <c r="L40" s="29"/>
      <c r="M40" s="1"/>
      <c r="N40" s="1"/>
      <c r="O40" s="1"/>
      <c r="P40" s="1"/>
      <c r="Q40" s="1"/>
      <c r="R40" s="1"/>
      <c r="S40" s="1"/>
      <c r="T40" s="1"/>
      <c r="U40" s="1"/>
      <c r="V40" s="1"/>
      <c r="W40" s="1"/>
      <c r="X40" s="1"/>
      <c r="Y40" s="1"/>
      <c r="Z40" s="1"/>
    </row>
    <row r="41" spans="1:26" ht="21" customHeight="1">
      <c r="A41" s="1"/>
      <c r="B41" s="499" t="s">
        <v>215</v>
      </c>
      <c r="C41" s="498"/>
      <c r="D41" s="172" t="s">
        <v>216</v>
      </c>
      <c r="E41" s="359"/>
      <c r="F41" s="359"/>
      <c r="G41" s="360"/>
      <c r="H41" s="361"/>
      <c r="I41" s="29"/>
      <c r="J41" s="29"/>
      <c r="K41" s="29"/>
      <c r="L41" s="29"/>
      <c r="M41" s="1"/>
      <c r="N41" s="1"/>
      <c r="O41" s="1"/>
      <c r="P41" s="1"/>
      <c r="Q41" s="1"/>
      <c r="R41" s="1"/>
      <c r="S41" s="1"/>
      <c r="T41" s="1"/>
      <c r="U41" s="1"/>
      <c r="V41" s="1"/>
      <c r="W41" s="1"/>
      <c r="X41" s="1"/>
      <c r="Y41" s="1"/>
      <c r="Z41" s="1"/>
    </row>
    <row r="42" spans="1:26" ht="21" customHeight="1">
      <c r="A42" s="1"/>
      <c r="B42" s="508" t="s">
        <v>217</v>
      </c>
      <c r="C42" s="502"/>
      <c r="D42" s="173" t="s">
        <v>216</v>
      </c>
      <c r="E42" s="174">
        <f t="shared" ref="E42:H42" si="0">1-E41</f>
        <v>1</v>
      </c>
      <c r="F42" s="174">
        <f t="shared" si="0"/>
        <v>1</v>
      </c>
      <c r="G42" s="175">
        <f t="shared" si="0"/>
        <v>1</v>
      </c>
      <c r="H42" s="175">
        <f t="shared" si="0"/>
        <v>1</v>
      </c>
      <c r="I42" s="29"/>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29"/>
      <c r="J43" s="29"/>
      <c r="K43" s="29"/>
      <c r="L43" s="29"/>
      <c r="M43" s="1"/>
      <c r="N43" s="1"/>
      <c r="O43" s="1"/>
      <c r="P43" s="1"/>
      <c r="Q43" s="1"/>
      <c r="R43" s="1"/>
      <c r="S43" s="1"/>
      <c r="T43" s="1"/>
      <c r="U43" s="1"/>
      <c r="V43" s="1"/>
      <c r="W43" s="1"/>
      <c r="X43" s="1"/>
      <c r="Y43" s="1"/>
      <c r="Z43" s="1"/>
    </row>
    <row r="44" spans="1:26" ht="15.75" customHeight="1">
      <c r="A44" s="169"/>
      <c r="B44" s="504" t="s">
        <v>209</v>
      </c>
      <c r="C44" s="502"/>
      <c r="D44" s="170" t="s">
        <v>210</v>
      </c>
      <c r="E44" s="170" t="s">
        <v>211</v>
      </c>
      <c r="F44" s="170" t="s">
        <v>212</v>
      </c>
      <c r="G44" s="170" t="s">
        <v>213</v>
      </c>
      <c r="H44" s="170" t="s">
        <v>214</v>
      </c>
      <c r="I44" s="56"/>
      <c r="J44" s="56"/>
      <c r="K44" s="56"/>
      <c r="L44" s="56"/>
      <c r="M44" s="169"/>
      <c r="N44" s="169"/>
      <c r="O44" s="169"/>
      <c r="P44" s="169"/>
      <c r="Q44" s="169"/>
      <c r="R44" s="169"/>
      <c r="S44" s="169"/>
      <c r="T44" s="169"/>
      <c r="U44" s="169"/>
      <c r="V44" s="169"/>
      <c r="W44" s="169"/>
      <c r="X44" s="169"/>
      <c r="Y44" s="169"/>
      <c r="Z44" s="169"/>
    </row>
    <row r="45" spans="1:26" ht="21" customHeight="1">
      <c r="A45" s="1"/>
      <c r="B45" s="515" t="s">
        <v>218</v>
      </c>
      <c r="C45" s="502"/>
      <c r="D45" s="178" t="s">
        <v>219</v>
      </c>
      <c r="E45" s="179">
        <f t="shared" ref="E45:H45" si="1">E$41*E$67</f>
        <v>0</v>
      </c>
      <c r="F45" s="179">
        <f t="shared" si="1"/>
        <v>0</v>
      </c>
      <c r="G45" s="179">
        <f t="shared" si="1"/>
        <v>0</v>
      </c>
      <c r="H45" s="179">
        <f t="shared" si="1"/>
        <v>0</v>
      </c>
      <c r="I45" s="29"/>
      <c r="J45" s="29"/>
      <c r="K45" s="29"/>
      <c r="L45" s="29"/>
      <c r="M45" s="1"/>
      <c r="N45" s="1"/>
      <c r="O45" s="1"/>
      <c r="P45" s="1"/>
      <c r="Q45" s="1"/>
      <c r="R45" s="1"/>
      <c r="S45" s="1"/>
      <c r="T45" s="1"/>
      <c r="U45" s="1"/>
      <c r="V45" s="1"/>
      <c r="W45" s="1"/>
      <c r="X45" s="1"/>
      <c r="Y45" s="1"/>
      <c r="Z45" s="1"/>
    </row>
    <row r="46" spans="1:26" ht="21" customHeight="1">
      <c r="A46" s="1"/>
      <c r="B46" s="508" t="s">
        <v>220</v>
      </c>
      <c r="C46" s="502"/>
      <c r="D46" s="180" t="s">
        <v>219</v>
      </c>
      <c r="E46" s="181">
        <f t="shared" ref="E46:H46" si="2">E$42*E$67</f>
        <v>0</v>
      </c>
      <c r="F46" s="181">
        <f t="shared" si="2"/>
        <v>0</v>
      </c>
      <c r="G46" s="181">
        <f t="shared" si="2"/>
        <v>0</v>
      </c>
      <c r="H46" s="181">
        <f t="shared" si="2"/>
        <v>0</v>
      </c>
      <c r="I46" s="29"/>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75"/>
      <c r="J48" s="75"/>
      <c r="K48" s="75"/>
      <c r="L48" s="75"/>
      <c r="M48" s="1"/>
      <c r="N48" s="1"/>
      <c r="O48" s="1"/>
      <c r="P48" s="1"/>
      <c r="Q48" s="1"/>
      <c r="R48" s="1"/>
      <c r="S48" s="1"/>
      <c r="T48" s="1"/>
      <c r="U48" s="1"/>
      <c r="V48" s="1"/>
      <c r="W48" s="1"/>
      <c r="X48" s="1"/>
      <c r="Y48" s="1"/>
      <c r="Z48" s="1"/>
    </row>
    <row r="49" spans="1:26" ht="16.5" customHeight="1">
      <c r="A49" s="1"/>
      <c r="B49" s="135" t="s">
        <v>221</v>
      </c>
      <c r="C49" s="186"/>
      <c r="D49" s="362" t="s">
        <v>23</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41" t="s">
        <v>222</v>
      </c>
      <c r="C51" s="402"/>
      <c r="D51" s="402"/>
      <c r="E51" s="402"/>
      <c r="F51" s="402"/>
      <c r="G51" s="402"/>
      <c r="H51" s="403"/>
      <c r="I51" s="29"/>
      <c r="J51" s="29"/>
      <c r="K51" s="29"/>
      <c r="L51" s="29"/>
      <c r="M51" s="1"/>
      <c r="N51" s="1"/>
      <c r="O51" s="1"/>
      <c r="P51" s="1"/>
      <c r="Q51" s="1"/>
      <c r="R51" s="1"/>
      <c r="S51" s="1"/>
      <c r="T51" s="1"/>
      <c r="U51" s="1"/>
      <c r="V51" s="1"/>
      <c r="W51" s="1"/>
      <c r="X51" s="1"/>
      <c r="Y51" s="1"/>
      <c r="Z51" s="1"/>
    </row>
    <row r="52" spans="1:26" ht="27.75" customHeight="1">
      <c r="A52" s="1"/>
      <c r="B52" s="474" t="s">
        <v>259</v>
      </c>
      <c r="C52" s="402"/>
      <c r="D52" s="402"/>
      <c r="E52" s="402"/>
      <c r="F52" s="402"/>
      <c r="G52" s="402"/>
      <c r="H52" s="403"/>
      <c r="I52" s="165"/>
      <c r="J52" s="165"/>
      <c r="K52" s="165"/>
      <c r="L52" s="165"/>
      <c r="M52" s="1"/>
      <c r="N52" s="1"/>
      <c r="O52" s="1"/>
      <c r="P52" s="1"/>
      <c r="Q52" s="1"/>
      <c r="R52" s="1"/>
      <c r="S52" s="1"/>
      <c r="T52" s="1"/>
      <c r="U52" s="1"/>
      <c r="V52" s="1"/>
      <c r="W52" s="1"/>
      <c r="X52" s="1"/>
      <c r="Y52" s="1"/>
      <c r="Z52" s="1"/>
    </row>
    <row r="53" spans="1:26" ht="42" customHeight="1">
      <c r="A53" s="1"/>
      <c r="B53" s="474" t="s">
        <v>260</v>
      </c>
      <c r="C53" s="402"/>
      <c r="D53" s="402"/>
      <c r="E53" s="402"/>
      <c r="F53" s="402"/>
      <c r="G53" s="402"/>
      <c r="H53" s="403"/>
      <c r="I53" s="165"/>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91"/>
      <c r="J54" s="191"/>
      <c r="K54" s="192"/>
      <c r="L54" s="192"/>
      <c r="M54" s="27"/>
      <c r="N54" s="27"/>
      <c r="O54" s="27"/>
      <c r="P54" s="27"/>
      <c r="Q54" s="27"/>
      <c r="R54" s="27"/>
      <c r="S54" s="27"/>
      <c r="T54" s="27"/>
      <c r="U54" s="27"/>
      <c r="V54" s="27"/>
      <c r="W54" s="27"/>
      <c r="X54" s="27"/>
      <c r="Y54" s="27"/>
      <c r="Z54" s="27"/>
    </row>
    <row r="55" spans="1:26" ht="15.75" customHeight="1">
      <c r="A55" s="1"/>
      <c r="B55" s="44" t="s">
        <v>225</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40"/>
      <c r="C56" s="402"/>
      <c r="D56" s="402"/>
      <c r="E56" s="402"/>
      <c r="F56" s="402"/>
      <c r="G56" s="402"/>
      <c r="H56" s="402"/>
      <c r="I56" s="402"/>
      <c r="J56" s="402"/>
      <c r="K56" s="402"/>
      <c r="L56" s="403"/>
      <c r="M56" s="1"/>
      <c r="N56" s="1"/>
      <c r="O56" s="1"/>
      <c r="P56" s="1"/>
      <c r="Q56" s="1"/>
      <c r="R56" s="1"/>
      <c r="S56" s="1"/>
      <c r="T56" s="1"/>
      <c r="U56" s="1"/>
      <c r="V56" s="1"/>
      <c r="W56" s="1"/>
      <c r="X56" s="1"/>
      <c r="Y56" s="1"/>
      <c r="Z56" s="1"/>
    </row>
    <row r="57" spans="1:26" ht="23.25" customHeight="1">
      <c r="A57" s="1"/>
      <c r="B57" s="389" t="s">
        <v>226</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14" t="s">
        <v>1941</v>
      </c>
      <c r="C58" s="402"/>
      <c r="D58" s="402"/>
      <c r="E58" s="402"/>
      <c r="F58" s="402"/>
      <c r="G58" s="402"/>
      <c r="H58" s="402"/>
      <c r="I58" s="402"/>
      <c r="J58" s="402"/>
      <c r="K58" s="402"/>
      <c r="L58" s="403"/>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04" t="s">
        <v>209</v>
      </c>
      <c r="C60" s="502"/>
      <c r="D60" s="170" t="s">
        <v>210</v>
      </c>
      <c r="E60" s="170" t="s">
        <v>211</v>
      </c>
      <c r="F60" s="170" t="s">
        <v>212</v>
      </c>
      <c r="G60" s="170" t="s">
        <v>213</v>
      </c>
      <c r="H60" s="196" t="s">
        <v>214</v>
      </c>
      <c r="I60" s="197" t="s">
        <v>227</v>
      </c>
      <c r="J60" s="198"/>
      <c r="K60" s="56"/>
      <c r="L60" s="37"/>
      <c r="M60" s="169"/>
      <c r="N60" s="169"/>
      <c r="O60" s="169"/>
      <c r="P60" s="169"/>
      <c r="Q60" s="169"/>
      <c r="R60" s="169"/>
      <c r="S60" s="169"/>
      <c r="T60" s="169"/>
      <c r="U60" s="169"/>
      <c r="V60" s="169"/>
      <c r="W60" s="169"/>
      <c r="X60" s="169"/>
      <c r="Y60" s="169"/>
      <c r="Z60" s="169"/>
    </row>
    <row r="61" spans="1:26" ht="21" customHeight="1">
      <c r="A61" s="199"/>
      <c r="B61" s="499" t="s">
        <v>228</v>
      </c>
      <c r="C61" s="498"/>
      <c r="D61" s="200" t="s">
        <v>219</v>
      </c>
      <c r="E61" s="390"/>
      <c r="F61" s="390"/>
      <c r="G61" s="390"/>
      <c r="H61" s="390"/>
      <c r="I61" s="392">
        <f t="shared" ref="I61:I65" si="3">SUM(E61:H61)</f>
        <v>0</v>
      </c>
      <c r="J61" s="198"/>
      <c r="K61" s="29"/>
      <c r="L61" s="198"/>
      <c r="M61" s="1"/>
      <c r="N61" s="1"/>
      <c r="O61" s="1"/>
      <c r="P61" s="1"/>
      <c r="Q61" s="1"/>
      <c r="R61" s="1"/>
      <c r="S61" s="1"/>
      <c r="T61" s="1"/>
      <c r="U61" s="1"/>
      <c r="V61" s="1"/>
      <c r="W61" s="1"/>
      <c r="X61" s="1"/>
      <c r="Y61" s="1"/>
      <c r="Z61" s="1"/>
    </row>
    <row r="62" spans="1:26" ht="21" customHeight="1">
      <c r="A62" s="199"/>
      <c r="B62" s="508" t="s">
        <v>229</v>
      </c>
      <c r="C62" s="502"/>
      <c r="D62" s="173" t="s">
        <v>219</v>
      </c>
      <c r="E62" s="390"/>
      <c r="F62" s="390"/>
      <c r="G62" s="390"/>
      <c r="H62" s="390"/>
      <c r="I62" s="392">
        <f t="shared" si="3"/>
        <v>0</v>
      </c>
      <c r="J62" s="198"/>
      <c r="K62" s="29"/>
      <c r="L62" s="198"/>
      <c r="M62" s="1"/>
      <c r="N62" s="1"/>
      <c r="O62" s="1"/>
      <c r="P62" s="1"/>
      <c r="Q62" s="1"/>
      <c r="R62" s="1"/>
      <c r="S62" s="1"/>
      <c r="T62" s="1"/>
      <c r="U62" s="1"/>
      <c r="V62" s="1"/>
      <c r="W62" s="1"/>
      <c r="X62" s="1"/>
      <c r="Y62" s="1"/>
      <c r="Z62" s="1"/>
    </row>
    <row r="63" spans="1:26" ht="21" customHeight="1">
      <c r="A63" s="199"/>
      <c r="B63" s="509" t="s">
        <v>230</v>
      </c>
      <c r="C63" s="510"/>
      <c r="D63" s="202" t="s">
        <v>219</v>
      </c>
      <c r="E63" s="390"/>
      <c r="F63" s="390"/>
      <c r="G63" s="390"/>
      <c r="H63" s="390"/>
      <c r="I63" s="392">
        <f t="shared" si="3"/>
        <v>0</v>
      </c>
      <c r="J63" s="198"/>
      <c r="K63" s="29"/>
      <c r="L63" s="198"/>
      <c r="M63" s="1"/>
      <c r="N63" s="1"/>
      <c r="O63" s="1"/>
      <c r="P63" s="1"/>
      <c r="Q63" s="1"/>
      <c r="R63" s="1"/>
      <c r="S63" s="1"/>
      <c r="T63" s="1"/>
      <c r="U63" s="1"/>
      <c r="V63" s="1"/>
      <c r="W63" s="1"/>
      <c r="X63" s="1"/>
      <c r="Y63" s="1"/>
      <c r="Z63" s="1"/>
    </row>
    <row r="64" spans="1:26" ht="21" customHeight="1">
      <c r="A64" s="199"/>
      <c r="B64" s="511" t="s">
        <v>231</v>
      </c>
      <c r="C64" s="498"/>
      <c r="D64" s="173" t="s">
        <v>219</v>
      </c>
      <c r="E64" s="390"/>
      <c r="F64" s="390"/>
      <c r="G64" s="390"/>
      <c r="H64" s="390"/>
      <c r="I64" s="392">
        <f t="shared" si="3"/>
        <v>0</v>
      </c>
      <c r="J64" s="198"/>
      <c r="K64" s="29"/>
      <c r="L64" s="198"/>
      <c r="M64" s="1"/>
      <c r="N64" s="1"/>
      <c r="O64" s="1"/>
      <c r="P64" s="1"/>
      <c r="Q64" s="1"/>
      <c r="R64" s="1"/>
      <c r="S64" s="1"/>
      <c r="T64" s="1"/>
      <c r="U64" s="1"/>
      <c r="V64" s="1"/>
      <c r="W64" s="1"/>
      <c r="X64" s="1"/>
      <c r="Y64" s="1"/>
      <c r="Z64" s="1"/>
    </row>
    <row r="65" spans="1:26" ht="21" customHeight="1">
      <c r="A65" s="199"/>
      <c r="B65" s="499" t="s">
        <v>232</v>
      </c>
      <c r="C65" s="498"/>
      <c r="D65" s="202" t="s">
        <v>219</v>
      </c>
      <c r="E65" s="390"/>
      <c r="F65" s="390"/>
      <c r="G65" s="390"/>
      <c r="H65" s="390"/>
      <c r="I65" s="392">
        <f t="shared" si="3"/>
        <v>0</v>
      </c>
      <c r="J65" s="198"/>
      <c r="K65" s="29"/>
      <c r="L65" s="198"/>
      <c r="M65" s="1"/>
      <c r="N65" s="1"/>
      <c r="O65" s="1"/>
      <c r="P65" s="1"/>
      <c r="Q65" s="1"/>
      <c r="R65" s="1"/>
      <c r="S65" s="1"/>
      <c r="T65" s="1"/>
      <c r="U65" s="1"/>
      <c r="V65" s="1"/>
      <c r="W65" s="1"/>
      <c r="X65" s="1"/>
      <c r="Y65" s="1"/>
      <c r="Z65" s="1"/>
    </row>
    <row r="66" spans="1:26" ht="3" customHeight="1">
      <c r="A66" s="203"/>
      <c r="B66" s="204"/>
      <c r="C66" s="205"/>
      <c r="D66" s="206"/>
      <c r="E66" s="207"/>
      <c r="F66" s="207"/>
      <c r="G66" s="207"/>
      <c r="H66" s="207"/>
      <c r="I66" s="208"/>
      <c r="J66" s="198"/>
      <c r="K66" s="29"/>
      <c r="L66" s="209"/>
      <c r="M66" s="27"/>
      <c r="N66" s="27"/>
      <c r="O66" s="27"/>
      <c r="P66" s="27"/>
      <c r="Q66" s="27"/>
      <c r="R66" s="27"/>
      <c r="S66" s="27"/>
      <c r="T66" s="27"/>
      <c r="U66" s="27"/>
      <c r="V66" s="27"/>
      <c r="W66" s="27"/>
      <c r="X66" s="27"/>
      <c r="Y66" s="27"/>
      <c r="Z66" s="27"/>
    </row>
    <row r="67" spans="1:26" ht="18" customHeight="1">
      <c r="A67" s="199"/>
      <c r="B67" s="490" t="s">
        <v>233</v>
      </c>
      <c r="C67" s="491"/>
      <c r="D67" s="210" t="s">
        <v>219</v>
      </c>
      <c r="E67" s="391">
        <f t="shared" ref="E67:I67" si="4">SUM(E61:E65)</f>
        <v>0</v>
      </c>
      <c r="F67" s="391">
        <f t="shared" si="4"/>
        <v>0</v>
      </c>
      <c r="G67" s="391">
        <f t="shared" si="4"/>
        <v>0</v>
      </c>
      <c r="H67" s="391">
        <f t="shared" si="4"/>
        <v>0</v>
      </c>
      <c r="I67" s="394">
        <f t="shared" si="4"/>
        <v>0</v>
      </c>
      <c r="J67" s="198"/>
      <c r="K67" s="213"/>
      <c r="L67" s="198"/>
      <c r="M67" s="1"/>
      <c r="N67" s="1"/>
      <c r="O67" s="1"/>
      <c r="P67" s="1"/>
      <c r="Q67" s="1"/>
      <c r="R67" s="1"/>
      <c r="S67" s="1"/>
      <c r="T67" s="1"/>
      <c r="U67" s="1"/>
      <c r="V67" s="1"/>
      <c r="W67" s="1"/>
      <c r="X67" s="1"/>
      <c r="Y67" s="1"/>
      <c r="Z67" s="1"/>
    </row>
    <row r="68" spans="1:26" ht="4.5" customHeight="1">
      <c r="A68" s="199"/>
      <c r="B68" s="213"/>
      <c r="C68" s="213"/>
      <c r="D68" s="213"/>
      <c r="E68" s="213"/>
      <c r="F68" s="213"/>
      <c r="G68" s="213"/>
      <c r="H68" s="213"/>
      <c r="I68" s="198"/>
      <c r="J68" s="198"/>
      <c r="K68" s="198"/>
      <c r="L68" s="198"/>
      <c r="M68" s="1"/>
      <c r="N68" s="1"/>
      <c r="O68" s="1"/>
      <c r="P68" s="1"/>
      <c r="Q68" s="1"/>
      <c r="R68" s="1"/>
      <c r="S68" s="1"/>
      <c r="T68" s="1"/>
      <c r="U68" s="1"/>
      <c r="V68" s="1"/>
      <c r="W68" s="1"/>
      <c r="X68" s="1"/>
      <c r="Y68" s="1"/>
      <c r="Z68" s="1"/>
    </row>
    <row r="69" spans="1:26" ht="27.75" customHeight="1">
      <c r="A69" s="199"/>
      <c r="B69" s="213"/>
      <c r="C69" s="213"/>
      <c r="D69" s="213"/>
      <c r="E69" s="214" t="str">
        <f>IF($D$49="Flat rate 25 %",IF(E65&gt;SUM(E61+E63+E64)*0.25,"Výše nepřímých nákladů 
v daném roce překročena!",""),"")</f>
        <v/>
      </c>
      <c r="F69" s="214" t="str">
        <f>IF($D$49="Flat rate 25 %",IF(F65&gt;SUM(F61+F63+F64)*0.25,"Výše nepřímých nákladů
v daném roce překročena!",""),"")</f>
        <v/>
      </c>
      <c r="G69" s="214" t="str">
        <f>IF($D$49="Flat rate 25 %",IF(G65&gt;SUM(G61+G63+G64)*0.25,"Výše nepřímých nákladů 
v daném roce překročena!",""),"")</f>
        <v/>
      </c>
      <c r="H69" s="213"/>
      <c r="I69" s="538"/>
      <c r="J69" s="402"/>
      <c r="K69" s="403"/>
      <c r="L69" s="198"/>
      <c r="M69" s="1"/>
      <c r="N69" s="1"/>
      <c r="O69" s="1"/>
      <c r="P69" s="1"/>
      <c r="Q69" s="1"/>
      <c r="R69" s="1"/>
      <c r="S69" s="1"/>
      <c r="T69" s="1"/>
      <c r="U69" s="1"/>
      <c r="V69" s="1"/>
      <c r="W69" s="1"/>
      <c r="X69" s="1"/>
      <c r="Y69" s="1"/>
      <c r="Z69" s="1"/>
    </row>
    <row r="70" spans="1:26" ht="5.25" customHeight="1">
      <c r="A70" s="1"/>
      <c r="B70" s="213"/>
      <c r="C70" s="213"/>
      <c r="D70" s="213"/>
      <c r="E70" s="213"/>
      <c r="F70" s="213"/>
      <c r="G70" s="213"/>
      <c r="H70" s="8"/>
      <c r="I70" s="198"/>
      <c r="J70" s="198"/>
      <c r="K70" s="198"/>
      <c r="L70" s="198"/>
      <c r="M70" s="1"/>
      <c r="N70" s="1"/>
      <c r="O70" s="1"/>
      <c r="P70" s="1"/>
      <c r="Q70" s="1"/>
      <c r="R70" s="1"/>
      <c r="S70" s="1"/>
      <c r="T70" s="1"/>
      <c r="U70" s="1"/>
      <c r="V70" s="1"/>
      <c r="W70" s="1"/>
      <c r="X70" s="1"/>
      <c r="Y70" s="1"/>
      <c r="Z70" s="1"/>
    </row>
    <row r="71" spans="1:26" ht="20.25" customHeight="1">
      <c r="A71" s="1"/>
      <c r="B71" s="13" t="s">
        <v>234</v>
      </c>
      <c r="C71" s="213"/>
      <c r="D71" s="493" t="str">
        <f>IF(I62=0,"  Není relevantní",IF(I62&lt;=0.2*(I67),"  Výše nákladů na subdodávky je v pořádku.","  Náklady na subdodávky překročily 20% z celkových uznaných nákladů."))</f>
        <v xml:space="preserve">  Není relevantní</v>
      </c>
      <c r="E71" s="402"/>
      <c r="F71" s="402"/>
      <c r="G71" s="403"/>
      <c r="H71" s="8"/>
      <c r="I71" s="198"/>
      <c r="J71" s="198"/>
      <c r="K71" s="198"/>
      <c r="L71" s="29"/>
      <c r="M71" s="1"/>
      <c r="N71" s="1"/>
      <c r="O71" s="1"/>
      <c r="P71" s="1"/>
      <c r="Q71" s="1"/>
      <c r="R71" s="1"/>
      <c r="S71" s="1"/>
      <c r="T71" s="1"/>
      <c r="U71" s="1"/>
      <c r="V71" s="1"/>
      <c r="W71" s="1"/>
      <c r="X71" s="1"/>
      <c r="Y71" s="1"/>
      <c r="Z71" s="1"/>
    </row>
    <row r="72" spans="1:26" ht="9" customHeight="1">
      <c r="A72" s="1"/>
      <c r="B72" s="13"/>
      <c r="C72" s="213"/>
      <c r="D72" s="215"/>
      <c r="E72" s="215"/>
      <c r="F72" s="215"/>
      <c r="G72" s="215"/>
      <c r="H72" s="8"/>
      <c r="I72" s="198"/>
      <c r="J72" s="198"/>
      <c r="K72" s="198"/>
      <c r="L72" s="29"/>
      <c r="M72" s="1"/>
      <c r="N72" s="1"/>
      <c r="O72" s="1"/>
      <c r="P72" s="1"/>
      <c r="Q72" s="1"/>
      <c r="R72" s="1"/>
      <c r="S72" s="1"/>
      <c r="T72" s="1"/>
      <c r="U72" s="1"/>
      <c r="V72" s="1"/>
      <c r="W72" s="1"/>
      <c r="X72" s="1"/>
      <c r="Y72" s="1"/>
      <c r="Z72" s="1"/>
    </row>
    <row r="73" spans="1:26" ht="20.25" customHeight="1">
      <c r="A73" s="1"/>
      <c r="B73" s="13" t="s">
        <v>235</v>
      </c>
      <c r="C73" s="213"/>
      <c r="D73" s="500" t="str">
        <f>IF($D$49="Flat rate 25 %",IF(I65&gt;SUM(I61+I63+I64)*0.25,"  Výše nepřímých nákladů vykazovaných metodou flat rate 25 % překročena! Prosím opravte.","  Výše nepřímých nákladů je v pořádku."),"  Není relevantní")</f>
        <v xml:space="preserve">  Není relevantní</v>
      </c>
      <c r="E73" s="501"/>
      <c r="F73" s="501"/>
      <c r="G73" s="502"/>
      <c r="H73" s="8"/>
      <c r="I73" s="198"/>
      <c r="J73" s="198"/>
      <c r="K73" s="198"/>
      <c r="L73" s="29"/>
      <c r="M73" s="1"/>
      <c r="N73" s="1"/>
      <c r="O73" s="1"/>
      <c r="P73" s="1"/>
      <c r="Q73" s="1"/>
      <c r="R73" s="1"/>
      <c r="S73" s="1"/>
      <c r="T73" s="1"/>
      <c r="U73" s="1"/>
      <c r="V73" s="1"/>
      <c r="W73" s="1"/>
      <c r="X73" s="1"/>
      <c r="Y73" s="1"/>
      <c r="Z73" s="1"/>
    </row>
    <row r="74" spans="1:26" ht="9" customHeight="1">
      <c r="A74" s="1"/>
      <c r="B74" s="39"/>
      <c r="C74" s="213"/>
      <c r="D74" s="216"/>
      <c r="E74" s="216"/>
      <c r="F74" s="216"/>
      <c r="G74" s="213"/>
      <c r="H74" s="8"/>
      <c r="I74" s="198"/>
      <c r="J74" s="198"/>
      <c r="K74" s="198"/>
      <c r="L74" s="29"/>
      <c r="M74" s="1"/>
      <c r="N74" s="1"/>
      <c r="O74" s="1"/>
      <c r="P74" s="1"/>
      <c r="Q74" s="1"/>
      <c r="R74" s="1"/>
      <c r="S74" s="1"/>
      <c r="T74" s="1"/>
      <c r="U74" s="1"/>
      <c r="V74" s="1"/>
      <c r="W74" s="1"/>
      <c r="X74" s="1"/>
      <c r="Y74" s="1"/>
      <c r="Z74" s="1"/>
    </row>
    <row r="75" spans="1:26" ht="12.75" customHeight="1">
      <c r="A75" s="1"/>
      <c r="B75" s="539" t="s">
        <v>236</v>
      </c>
      <c r="C75" s="419"/>
      <c r="D75" s="419"/>
      <c r="E75" s="419"/>
      <c r="F75" s="419"/>
      <c r="G75" s="419"/>
      <c r="H75" s="419"/>
      <c r="I75" s="414"/>
      <c r="J75" s="165"/>
      <c r="K75" s="165"/>
      <c r="L75" s="29"/>
      <c r="M75" s="1"/>
      <c r="N75" s="1"/>
      <c r="O75" s="1"/>
      <c r="P75" s="1"/>
      <c r="Q75" s="1"/>
      <c r="R75" s="1"/>
      <c r="S75" s="1"/>
      <c r="T75" s="1"/>
      <c r="U75" s="1"/>
      <c r="V75" s="1"/>
      <c r="W75" s="1"/>
      <c r="X75" s="1"/>
      <c r="Y75" s="1"/>
      <c r="Z75" s="1"/>
    </row>
    <row r="76" spans="1:26" ht="15.75" customHeight="1">
      <c r="A76" s="1"/>
      <c r="B76" s="415"/>
      <c r="C76" s="420"/>
      <c r="D76" s="420"/>
      <c r="E76" s="420"/>
      <c r="F76" s="420"/>
      <c r="G76" s="420"/>
      <c r="H76" s="420"/>
      <c r="I76" s="416"/>
      <c r="J76" s="165"/>
      <c r="K76" s="29"/>
      <c r="L76" s="29"/>
      <c r="M76" s="1"/>
      <c r="N76" s="1"/>
      <c r="O76" s="1"/>
      <c r="P76" s="1"/>
      <c r="Q76" s="1"/>
      <c r="R76" s="1"/>
      <c r="S76" s="1"/>
      <c r="T76" s="1"/>
      <c r="U76" s="1"/>
      <c r="V76" s="1"/>
      <c r="W76" s="1"/>
      <c r="X76" s="1"/>
      <c r="Y76" s="1"/>
      <c r="Z76" s="1"/>
    </row>
    <row r="77" spans="1:26" ht="4.5" customHeight="1">
      <c r="A77" s="1"/>
      <c r="B77" s="195"/>
      <c r="C77" s="195"/>
      <c r="D77" s="195"/>
      <c r="E77" s="195"/>
      <c r="F77" s="195"/>
      <c r="G77" s="195"/>
      <c r="H77" s="195"/>
      <c r="I77" s="195"/>
      <c r="J77" s="165"/>
      <c r="K77" s="29"/>
      <c r="L77" s="29"/>
      <c r="M77" s="1"/>
      <c r="N77" s="1"/>
      <c r="O77" s="1"/>
      <c r="P77" s="1"/>
      <c r="Q77" s="1"/>
      <c r="R77" s="1"/>
      <c r="S77" s="1"/>
      <c r="T77" s="1"/>
      <c r="U77" s="1"/>
      <c r="V77" s="1"/>
      <c r="W77" s="1"/>
      <c r="X77" s="1"/>
      <c r="Y77" s="1"/>
      <c r="Z77" s="1"/>
    </row>
    <row r="78" spans="1:26" ht="15" customHeight="1">
      <c r="A78" s="1"/>
      <c r="B78" s="253"/>
      <c r="C78" s="253"/>
      <c r="D78" s="253"/>
      <c r="E78" s="253"/>
      <c r="F78" s="253"/>
      <c r="G78" s="253"/>
      <c r="H78" s="253"/>
      <c r="I78" s="165"/>
      <c r="J78" s="165"/>
      <c r="K78" s="29"/>
      <c r="L78" s="29"/>
      <c r="M78" s="1"/>
      <c r="N78" s="1"/>
      <c r="O78" s="1"/>
      <c r="P78" s="1"/>
      <c r="Q78" s="1"/>
      <c r="R78" s="1"/>
      <c r="S78" s="1"/>
      <c r="T78" s="1"/>
      <c r="U78" s="1"/>
      <c r="V78" s="1"/>
      <c r="W78" s="1"/>
      <c r="X78" s="1"/>
      <c r="Y78" s="1"/>
      <c r="Z78" s="1"/>
    </row>
    <row r="79" spans="1:26" ht="15.75" customHeight="1">
      <c r="A79" s="1"/>
      <c r="B79" s="218"/>
      <c r="C79" s="218"/>
      <c r="D79" s="219"/>
      <c r="E79" s="220"/>
      <c r="F79" s="89"/>
      <c r="G79" s="89"/>
      <c r="H79" s="89"/>
      <c r="I79" s="221"/>
      <c r="J79" s="221"/>
      <c r="K79" s="89"/>
      <c r="L79" s="89"/>
      <c r="M79" s="1"/>
      <c r="N79" s="1"/>
      <c r="O79" s="1"/>
      <c r="P79" s="1"/>
      <c r="Q79" s="1"/>
      <c r="R79" s="1"/>
      <c r="S79" s="1"/>
      <c r="T79" s="1"/>
      <c r="U79" s="1"/>
      <c r="V79" s="1"/>
      <c r="W79" s="1"/>
      <c r="X79" s="1"/>
      <c r="Y79" s="1"/>
      <c r="Z79" s="1"/>
    </row>
    <row r="80" spans="1:26" ht="15.75" customHeight="1">
      <c r="A80" s="1"/>
      <c r="B80" s="44" t="s">
        <v>237</v>
      </c>
      <c r="C80" s="166"/>
      <c r="D80" s="111"/>
      <c r="E80" s="111"/>
      <c r="F80" s="111"/>
      <c r="G80" s="111"/>
      <c r="H80" s="111"/>
      <c r="I80" s="111"/>
      <c r="J80" s="111"/>
      <c r="K80" s="111"/>
      <c r="L80" s="1"/>
      <c r="M80" s="222"/>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2"/>
      <c r="N81" s="1"/>
      <c r="O81" s="1"/>
      <c r="P81" s="1"/>
      <c r="Q81" s="1"/>
      <c r="R81" s="1"/>
      <c r="S81" s="1"/>
      <c r="T81" s="1"/>
      <c r="U81" s="1"/>
      <c r="V81" s="1"/>
      <c r="W81" s="1"/>
      <c r="X81" s="1"/>
      <c r="Y81" s="1"/>
      <c r="Z81" s="1"/>
    </row>
    <row r="82" spans="1:26" ht="20.25" customHeight="1">
      <c r="A82" s="1"/>
      <c r="B82" s="382" t="s">
        <v>1940</v>
      </c>
      <c r="C82" s="47"/>
      <c r="D82" s="29"/>
      <c r="E82" s="29"/>
      <c r="F82" s="29"/>
      <c r="G82" s="29"/>
      <c r="H82" s="29"/>
      <c r="I82" s="29"/>
      <c r="J82" s="29"/>
      <c r="K82" s="29"/>
      <c r="L82" s="8"/>
      <c r="M82" s="222"/>
      <c r="N82" s="1"/>
      <c r="O82" s="1"/>
      <c r="P82" s="1"/>
      <c r="Q82" s="1"/>
      <c r="R82" s="1"/>
      <c r="S82" s="1"/>
      <c r="T82" s="1"/>
      <c r="U82" s="1"/>
      <c r="V82" s="1"/>
      <c r="W82" s="1"/>
      <c r="X82" s="1"/>
      <c r="Y82" s="1"/>
      <c r="Z82" s="1"/>
    </row>
    <row r="83" spans="1:26" ht="28.5" customHeight="1">
      <c r="A83" s="1"/>
      <c r="B83" s="474"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02"/>
      <c r="D83" s="402"/>
      <c r="E83" s="402"/>
      <c r="F83" s="402"/>
      <c r="G83" s="402"/>
      <c r="H83" s="403"/>
      <c r="I83" s="29"/>
      <c r="J83" s="29"/>
      <c r="K83" s="29"/>
      <c r="L83" s="8"/>
      <c r="M83" s="222"/>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2"/>
      <c r="N84" s="1"/>
      <c r="O84" s="1"/>
      <c r="P84" s="1"/>
      <c r="Q84" s="1"/>
      <c r="R84" s="1"/>
      <c r="S84" s="1"/>
      <c r="T84" s="1"/>
      <c r="U84" s="1"/>
      <c r="V84" s="1"/>
      <c r="W84" s="1"/>
      <c r="X84" s="1"/>
      <c r="Y84" s="1"/>
      <c r="Z84" s="1"/>
    </row>
    <row r="85" spans="1:26" ht="19.5" customHeight="1">
      <c r="A85" s="169"/>
      <c r="B85" s="504" t="s">
        <v>209</v>
      </c>
      <c r="C85" s="502"/>
      <c r="D85" s="170" t="s">
        <v>210</v>
      </c>
      <c r="E85" s="171" t="s">
        <v>211</v>
      </c>
      <c r="F85" s="196" t="s">
        <v>212</v>
      </c>
      <c r="G85" s="171" t="s">
        <v>213</v>
      </c>
      <c r="H85" s="171" t="s">
        <v>214</v>
      </c>
      <c r="I85" s="226" t="s">
        <v>227</v>
      </c>
      <c r="J85" s="56"/>
      <c r="K85" s="56"/>
      <c r="L85" s="56"/>
      <c r="M85" s="169"/>
      <c r="N85" s="169"/>
      <c r="O85" s="169"/>
      <c r="P85" s="169"/>
      <c r="Q85" s="169"/>
      <c r="R85" s="169"/>
      <c r="S85" s="169"/>
      <c r="T85" s="169"/>
      <c r="U85" s="169"/>
      <c r="V85" s="169"/>
      <c r="W85" s="169"/>
      <c r="X85" s="169"/>
      <c r="Y85" s="169"/>
      <c r="Z85" s="169"/>
    </row>
    <row r="86" spans="1:26" ht="34.5" customHeight="1">
      <c r="A86" s="1"/>
      <c r="B86" s="505" t="str">
        <f>IF($D$12="VO - Výzkumná organizace","","Maximální výše podpory pro daný rok a typ subjektu 
dle Nařízení EK a národních podmínek výzvy")</f>
        <v>Maximální výše podpory pro daný rok a typ subjektu 
dle Nařízení EK a národních podmínek výzvy</v>
      </c>
      <c r="C86" s="498"/>
      <c r="D86" s="200" t="str">
        <f>IF($D$12="VO - Výzkumná organizace","","€")</f>
        <v>€</v>
      </c>
      <c r="E86" s="227">
        <f t="shared" ref="E86:H86" si="5">IF($D$12="VO - Výzkumná organizace","",FLOOR(E67*(E41*$E$27+E42*$F$27),1))</f>
        <v>0</v>
      </c>
      <c r="F86" s="227">
        <f t="shared" si="5"/>
        <v>0</v>
      </c>
      <c r="G86" s="227">
        <f t="shared" si="5"/>
        <v>0</v>
      </c>
      <c r="H86" s="227">
        <f t="shared" si="5"/>
        <v>0</v>
      </c>
      <c r="I86" s="399">
        <f>SUM(E86:H86)</f>
        <v>0</v>
      </c>
      <c r="J86" s="254"/>
      <c r="K86" s="232"/>
      <c r="L86" s="29"/>
      <c r="M86" s="1"/>
      <c r="N86" s="1"/>
      <c r="O86" s="1"/>
      <c r="P86" s="1"/>
      <c r="Q86" s="1"/>
      <c r="R86" s="1"/>
      <c r="S86" s="1"/>
      <c r="T86" s="1"/>
      <c r="U86" s="1"/>
      <c r="V86" s="1"/>
      <c r="W86" s="1"/>
      <c r="X86" s="1"/>
      <c r="Y86" s="1"/>
      <c r="Z86" s="1"/>
    </row>
    <row r="87" spans="1:26" ht="34.5" customHeight="1">
      <c r="A87" s="1"/>
      <c r="B87" s="497" t="str">
        <f>IF($D$12&lt;&gt;"VO - výzkumná organizace","","Maximální výše podpory pro výzkumnou organizaci
(při dodržení max. možné intenzity podpory na projekt)")</f>
        <v/>
      </c>
      <c r="C87" s="498"/>
      <c r="D87" s="228" t="str">
        <f>IF($D$12&lt;&gt;"VO - výzkumná organizace","","€")</f>
        <v/>
      </c>
      <c r="E87" s="229" t="str">
        <f t="shared" ref="E87:H87" si="6">IF($D$12&lt;&gt;"VO - výzkumná organizace","",PRODUCT(E67*$F$27))</f>
        <v/>
      </c>
      <c r="F87" s="229" t="str">
        <f t="shared" si="6"/>
        <v/>
      </c>
      <c r="G87" s="229" t="str">
        <f t="shared" si="6"/>
        <v/>
      </c>
      <c r="H87" s="229" t="str">
        <f t="shared" si="6"/>
        <v/>
      </c>
      <c r="I87" s="400" t="str">
        <f>IF(B87="","",SUM(E87:H87))</f>
        <v/>
      </c>
      <c r="J87" s="254"/>
      <c r="K87" s="232"/>
      <c r="L87" s="29"/>
      <c r="M87" s="1"/>
      <c r="N87" s="1"/>
      <c r="O87" s="1"/>
      <c r="P87" s="1"/>
      <c r="Q87" s="1"/>
      <c r="R87" s="1"/>
      <c r="S87" s="1"/>
      <c r="T87" s="1"/>
      <c r="U87" s="1"/>
      <c r="V87" s="1"/>
      <c r="W87" s="1"/>
      <c r="X87" s="1"/>
      <c r="Y87" s="1"/>
      <c r="Z87" s="1"/>
    </row>
    <row r="88" spans="1:26" ht="21" customHeight="1">
      <c r="A88" s="1"/>
      <c r="B88" s="499" t="s">
        <v>238</v>
      </c>
      <c r="C88" s="498"/>
      <c r="D88" s="230" t="s">
        <v>219</v>
      </c>
      <c r="E88" s="395"/>
      <c r="F88" s="395"/>
      <c r="G88" s="395"/>
      <c r="H88" s="395"/>
      <c r="I88" s="399">
        <f t="shared" ref="I88:I89" si="7">SUM(E88:H88)</f>
        <v>0</v>
      </c>
      <c r="J88" s="232"/>
      <c r="K88" s="232"/>
      <c r="L88" s="29"/>
      <c r="M88" s="1"/>
      <c r="N88" s="1"/>
      <c r="O88" s="1"/>
      <c r="P88" s="1"/>
      <c r="Q88" s="1"/>
      <c r="R88" s="1"/>
      <c r="S88" s="1"/>
      <c r="T88" s="1"/>
      <c r="U88" s="1"/>
      <c r="V88" s="1"/>
      <c r="W88" s="1"/>
      <c r="X88" s="1"/>
      <c r="Y88" s="1"/>
      <c r="Z88" s="1"/>
    </row>
    <row r="89" spans="1:26" ht="21" customHeight="1">
      <c r="A89" s="1"/>
      <c r="B89" s="497" t="s">
        <v>239</v>
      </c>
      <c r="C89" s="498"/>
      <c r="D89" s="233" t="s">
        <v>219</v>
      </c>
      <c r="E89" s="234">
        <f t="shared" ref="E89:H89" si="8">E90-E88</f>
        <v>0</v>
      </c>
      <c r="F89" s="234">
        <f t="shared" si="8"/>
        <v>0</v>
      </c>
      <c r="G89" s="234">
        <f t="shared" si="8"/>
        <v>0</v>
      </c>
      <c r="H89" s="234">
        <f t="shared" si="8"/>
        <v>0</v>
      </c>
      <c r="I89" s="400">
        <f t="shared" si="7"/>
        <v>0</v>
      </c>
      <c r="J89" s="29"/>
      <c r="K89" s="29"/>
      <c r="L89" s="29"/>
      <c r="M89" s="1"/>
      <c r="N89" s="1"/>
      <c r="O89" s="1"/>
      <c r="P89" s="1"/>
      <c r="Q89" s="1"/>
      <c r="R89" s="1"/>
      <c r="S89" s="1"/>
      <c r="T89" s="1"/>
      <c r="U89" s="1"/>
      <c r="V89" s="1"/>
      <c r="W89" s="1"/>
      <c r="X89" s="1"/>
      <c r="Y89" s="1"/>
      <c r="Z89" s="1"/>
    </row>
    <row r="90" spans="1:26" ht="21" customHeight="1">
      <c r="A90" s="1"/>
      <c r="B90" s="499" t="s">
        <v>240</v>
      </c>
      <c r="C90" s="498"/>
      <c r="D90" s="230" t="s">
        <v>219</v>
      </c>
      <c r="E90" s="227">
        <f t="shared" ref="E90:I90" si="9">E67</f>
        <v>0</v>
      </c>
      <c r="F90" s="227">
        <f t="shared" si="9"/>
        <v>0</v>
      </c>
      <c r="G90" s="227">
        <f t="shared" si="9"/>
        <v>0</v>
      </c>
      <c r="H90" s="227">
        <f t="shared" si="9"/>
        <v>0</v>
      </c>
      <c r="I90" s="399">
        <f t="shared" si="9"/>
        <v>0</v>
      </c>
      <c r="J90" s="29"/>
      <c r="K90" s="29"/>
      <c r="L90" s="29"/>
      <c r="M90" s="1"/>
      <c r="N90" s="1"/>
      <c r="O90" s="1"/>
      <c r="P90" s="1"/>
      <c r="Q90" s="1"/>
      <c r="R90" s="1"/>
      <c r="S90" s="1"/>
      <c r="T90" s="1"/>
      <c r="U90" s="1"/>
      <c r="V90" s="1"/>
      <c r="W90" s="1"/>
      <c r="X90" s="1"/>
      <c r="Y90" s="1"/>
      <c r="Z90" s="1"/>
    </row>
    <row r="91" spans="1:26" ht="3" customHeight="1">
      <c r="A91" s="1"/>
      <c r="B91" s="204"/>
      <c r="C91" s="205"/>
      <c r="D91" s="235"/>
      <c r="E91" s="236"/>
      <c r="F91" s="236"/>
      <c r="G91" s="237"/>
      <c r="H91" s="237"/>
      <c r="I91" s="238"/>
      <c r="J91" s="29"/>
      <c r="K91" s="29"/>
      <c r="L91" s="29"/>
      <c r="M91" s="1"/>
      <c r="N91" s="1"/>
      <c r="O91" s="1"/>
      <c r="P91" s="1"/>
      <c r="Q91" s="1"/>
      <c r="R91" s="1"/>
      <c r="S91" s="1"/>
      <c r="T91" s="1"/>
      <c r="U91" s="1"/>
      <c r="V91" s="1"/>
      <c r="W91" s="1"/>
      <c r="X91" s="1"/>
      <c r="Y91" s="1"/>
      <c r="Z91" s="1"/>
    </row>
    <row r="92" spans="1:26" ht="18" customHeight="1">
      <c r="A92" s="1"/>
      <c r="B92" s="490" t="s">
        <v>241</v>
      </c>
      <c r="C92" s="491"/>
      <c r="D92" s="210" t="s">
        <v>216</v>
      </c>
      <c r="E92" s="396">
        <f t="shared" ref="E92:I92" si="10">IFERROR(E88/E90,0)</f>
        <v>0</v>
      </c>
      <c r="F92" s="396">
        <f t="shared" si="10"/>
        <v>0</v>
      </c>
      <c r="G92" s="397">
        <f t="shared" si="10"/>
        <v>0</v>
      </c>
      <c r="H92" s="397">
        <f t="shared" si="10"/>
        <v>0</v>
      </c>
      <c r="I92" s="398">
        <f t="shared" si="10"/>
        <v>0</v>
      </c>
      <c r="J92" s="29"/>
      <c r="K92" s="29"/>
      <c r="L92" s="29"/>
      <c r="M92" s="1"/>
      <c r="N92" s="1"/>
      <c r="O92" s="1"/>
      <c r="P92" s="1"/>
      <c r="Q92" s="1"/>
      <c r="R92" s="1"/>
      <c r="S92" s="1"/>
      <c r="T92" s="1"/>
      <c r="U92" s="1"/>
      <c r="V92" s="1"/>
      <c r="W92" s="1"/>
      <c r="X92" s="1"/>
      <c r="Y92" s="1"/>
      <c r="Z92" s="1"/>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
      <c r="B94" s="29"/>
      <c r="C94" s="29"/>
      <c r="D94" s="29"/>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492" t="str">
        <f>IF($H$87="",IF($H$88&gt;$H$86,"  Přesáhli jste maximální možnou intenzitu podpory 
  pro daný typ subjektu dle Nařízení EK!",""),IF($H$88&gt;$H$87,"  Přesáhli jste maximální možnou intenzitu podpory
  pro daný typ subjektu dle Nařízení EK!",""))</f>
        <v/>
      </c>
      <c r="J94" s="414"/>
      <c r="K94" s="29"/>
      <c r="L94" s="29"/>
      <c r="M94" s="1"/>
      <c r="N94" s="1"/>
      <c r="O94" s="1"/>
      <c r="P94" s="1"/>
      <c r="Q94" s="1"/>
      <c r="R94" s="1"/>
      <c r="S94" s="1"/>
      <c r="T94" s="1"/>
      <c r="U94" s="1"/>
      <c r="V94" s="1"/>
      <c r="W94" s="1"/>
      <c r="X94" s="1"/>
      <c r="Y94" s="1"/>
      <c r="Z94" s="1"/>
    </row>
    <row r="95" spans="1:26" ht="31.5" customHeight="1">
      <c r="A95" s="1"/>
      <c r="B95" s="240" t="str">
        <f>IF('Identifikační údaje'!D25=2,"Kontrola podpory za všechny české uchazeče 
a za projekt dle programu "&amp;číselníky!AF44,"")</f>
        <v/>
      </c>
      <c r="C95" s="255"/>
      <c r="D95" s="256" t="str">
        <f>IF('Identifikační údaje'!D25=2,míra_podpory,"")</f>
        <v/>
      </c>
      <c r="E95" s="500" t="str">
        <f>IF('Identifikační údaje'!D25=2,IF($D$95&lt;=$E$32,"  Požadovaná podpora je v pořádku.","  Požadovaná podpora převyšuje maximální možnou podporu 
  plynoucí z podmínek programu "&amp;číselníky!AF44&amp;"!"),"")</f>
        <v/>
      </c>
      <c r="F95" s="501"/>
      <c r="G95" s="502"/>
      <c r="H95" s="257"/>
      <c r="I95" s="415"/>
      <c r="J95" s="416"/>
      <c r="K95" s="29"/>
      <c r="L95" s="29"/>
      <c r="M95" s="1"/>
      <c r="N95" s="1"/>
      <c r="O95" s="1"/>
      <c r="P95" s="1"/>
      <c r="Q95" s="1"/>
      <c r="R95" s="1"/>
      <c r="S95" s="1"/>
      <c r="T95" s="1"/>
      <c r="U95" s="1"/>
      <c r="V95" s="1"/>
      <c r="W95" s="1"/>
      <c r="X95" s="1"/>
      <c r="Y95" s="1"/>
      <c r="Z95" s="1"/>
    </row>
    <row r="96" spans="1:26" ht="10.5" customHeight="1">
      <c r="A96" s="1"/>
      <c r="B96" s="240"/>
      <c r="C96" s="29"/>
      <c r="D96" s="244"/>
      <c r="E96" s="215"/>
      <c r="F96" s="215"/>
      <c r="G96" s="215"/>
      <c r="H96" s="215"/>
      <c r="I96" s="216"/>
      <c r="J96" s="216"/>
      <c r="K96" s="243"/>
      <c r="L96" s="29"/>
      <c r="M96" s="1"/>
      <c r="N96" s="1"/>
      <c r="O96" s="1"/>
      <c r="P96" s="1"/>
      <c r="Q96" s="1"/>
      <c r="R96" s="1"/>
      <c r="S96" s="1"/>
      <c r="T96" s="1"/>
      <c r="U96" s="1"/>
      <c r="V96" s="1"/>
      <c r="W96" s="1"/>
      <c r="X96" s="1"/>
      <c r="Y96" s="1"/>
      <c r="Z96" s="1"/>
    </row>
    <row r="97" spans="1:26" ht="44.25" customHeight="1">
      <c r="A97" s="1"/>
      <c r="B97" s="494" t="s">
        <v>261</v>
      </c>
      <c r="C97" s="402"/>
      <c r="D97" s="402"/>
      <c r="E97" s="402"/>
      <c r="F97" s="402"/>
      <c r="G97" s="402"/>
      <c r="H97" s="402"/>
      <c r="I97" s="403"/>
      <c r="J97" s="9"/>
      <c r="K97" s="9"/>
      <c r="L97" s="9"/>
      <c r="M97" s="1"/>
      <c r="N97" s="1"/>
      <c r="O97" s="1"/>
      <c r="P97" s="1"/>
      <c r="Q97" s="1"/>
      <c r="R97" s="1"/>
      <c r="S97" s="1"/>
      <c r="T97" s="1"/>
      <c r="U97" s="1"/>
      <c r="V97" s="1"/>
      <c r="W97" s="1"/>
      <c r="X97" s="1"/>
      <c r="Y97" s="1"/>
      <c r="Z97" s="1"/>
    </row>
    <row r="98" spans="1:26" ht="14.25" customHeight="1">
      <c r="A98" s="1"/>
      <c r="B98" s="494" t="s">
        <v>243</v>
      </c>
      <c r="C98" s="402"/>
      <c r="D98" s="402"/>
      <c r="E98" s="402"/>
      <c r="F98" s="402"/>
      <c r="G98" s="402"/>
      <c r="H98" s="402"/>
      <c r="I98" s="403"/>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4"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02"/>
      <c r="D100" s="402"/>
      <c r="E100" s="402"/>
      <c r="F100" s="402"/>
      <c r="G100" s="402"/>
      <c r="H100" s="402"/>
      <c r="I100" s="402"/>
      <c r="J100" s="402"/>
      <c r="K100" s="403"/>
      <c r="L100" s="29"/>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4" t="s">
        <v>244</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5"/>
      <c r="C103" s="225"/>
      <c r="D103" s="225"/>
      <c r="E103" s="225"/>
      <c r="F103" s="225"/>
      <c r="G103" s="225"/>
      <c r="H103" s="225"/>
      <c r="I103" s="225"/>
      <c r="J103" s="225"/>
      <c r="K103" s="225"/>
      <c r="L103" s="10"/>
      <c r="M103" s="27"/>
      <c r="N103" s="27"/>
      <c r="O103" s="27"/>
      <c r="P103" s="27"/>
      <c r="Q103" s="27"/>
      <c r="R103" s="27"/>
      <c r="S103" s="27"/>
      <c r="T103" s="27"/>
      <c r="U103" s="27"/>
      <c r="V103" s="27"/>
      <c r="W103" s="27"/>
      <c r="X103" s="27"/>
      <c r="Y103" s="27"/>
      <c r="Z103" s="27"/>
    </row>
    <row r="104" spans="1:26" ht="15.75" customHeight="1">
      <c r="A104" s="1"/>
      <c r="B104" s="535" t="s">
        <v>245</v>
      </c>
      <c r="C104" s="245"/>
      <c r="D104" s="536" t="s">
        <v>219</v>
      </c>
      <c r="E104" s="530">
        <f t="shared" ref="E104:H104" si="11">E67*(1-E92)</f>
        <v>0</v>
      </c>
      <c r="F104" s="530">
        <f t="shared" si="11"/>
        <v>0</v>
      </c>
      <c r="G104" s="530">
        <f t="shared" si="11"/>
        <v>0</v>
      </c>
      <c r="H104" s="530">
        <f t="shared" si="11"/>
        <v>0</v>
      </c>
      <c r="I104" s="532">
        <f>SUM(E104:H105)</f>
        <v>0</v>
      </c>
      <c r="J104" s="29"/>
      <c r="K104" s="29"/>
      <c r="L104" s="109"/>
      <c r="M104" s="1"/>
      <c r="N104" s="1"/>
      <c r="O104" s="1"/>
      <c r="P104" s="1"/>
      <c r="Q104" s="1"/>
      <c r="R104" s="1"/>
      <c r="S104" s="1"/>
      <c r="T104" s="1"/>
      <c r="U104" s="1"/>
      <c r="V104" s="1"/>
      <c r="W104" s="1"/>
      <c r="X104" s="1"/>
      <c r="Y104" s="1"/>
      <c r="Z104" s="1"/>
    </row>
    <row r="105" spans="1:26" ht="13.5" customHeight="1">
      <c r="A105" s="27"/>
      <c r="B105" s="460"/>
      <c r="C105" s="245"/>
      <c r="D105" s="537"/>
      <c r="E105" s="531"/>
      <c r="F105" s="531"/>
      <c r="G105" s="531"/>
      <c r="H105" s="531"/>
      <c r="I105" s="533"/>
      <c r="J105" s="29"/>
      <c r="K105" s="29"/>
      <c r="L105" s="116"/>
      <c r="M105" s="27"/>
      <c r="N105" s="27"/>
      <c r="O105" s="27"/>
      <c r="P105" s="27"/>
      <c r="Q105" s="27"/>
      <c r="R105" s="27"/>
      <c r="S105" s="27"/>
      <c r="T105" s="27"/>
      <c r="U105" s="27"/>
      <c r="V105" s="27"/>
      <c r="W105" s="27"/>
      <c r="X105" s="27"/>
      <c r="Y105" s="27"/>
      <c r="Z105" s="27"/>
    </row>
    <row r="106" spans="1:26" ht="9" customHeight="1">
      <c r="A106" s="27"/>
      <c r="B106" s="225"/>
      <c r="C106" s="245"/>
      <c r="D106" s="225"/>
      <c r="E106" s="225"/>
      <c r="F106" s="225"/>
      <c r="G106" s="225"/>
      <c r="H106" s="225"/>
      <c r="I106" s="225"/>
      <c r="J106" s="225"/>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246</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46"/>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247</v>
      </c>
      <c r="C110" s="29"/>
      <c r="D110" s="247" t="s">
        <v>248</v>
      </c>
      <c r="E110" s="248">
        <f>$I$67</f>
        <v>0</v>
      </c>
      <c r="F110" s="29"/>
      <c r="G110" s="29"/>
      <c r="H110" s="247" t="s">
        <v>249</v>
      </c>
      <c r="I110" s="248">
        <f>$I$88</f>
        <v>0</v>
      </c>
      <c r="J110" s="2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75" customHeight="1">
      <c r="A112" s="27"/>
      <c r="B112" s="258"/>
      <c r="C112" s="259"/>
      <c r="D112" s="260"/>
      <c r="E112" s="261"/>
      <c r="F112" s="261"/>
      <c r="G112" s="261"/>
      <c r="H112" s="262"/>
      <c r="I112" s="10"/>
      <c r="J112" s="10"/>
      <c r="K112" s="10"/>
      <c r="L112" s="80"/>
      <c r="M112" s="27"/>
      <c r="N112" s="27"/>
      <c r="O112" s="27"/>
      <c r="P112" s="27"/>
      <c r="Q112" s="27"/>
      <c r="R112" s="27"/>
      <c r="S112" s="27"/>
      <c r="T112" s="27"/>
      <c r="U112" s="27"/>
      <c r="V112" s="27"/>
      <c r="W112" s="27"/>
      <c r="X112" s="27"/>
      <c r="Y112" s="27"/>
      <c r="Z112" s="27"/>
    </row>
    <row r="113" spans="1:26" ht="15.75" customHeight="1">
      <c r="A113" s="27"/>
      <c r="B113" s="258"/>
      <c r="C113" s="259"/>
      <c r="D113" s="260"/>
      <c r="E113" s="261"/>
      <c r="F113" s="261"/>
      <c r="G113" s="261"/>
      <c r="H113" s="262"/>
      <c r="I113" s="10"/>
      <c r="J113" s="10"/>
      <c r="K113" s="10"/>
      <c r="L113" s="80"/>
      <c r="M113" s="27"/>
      <c r="N113" s="27"/>
      <c r="O113" s="27"/>
      <c r="P113" s="27"/>
      <c r="Q113" s="27"/>
      <c r="R113" s="27"/>
      <c r="S113" s="27"/>
      <c r="T113" s="27"/>
      <c r="U113" s="27"/>
      <c r="V113" s="27"/>
      <c r="W113" s="27"/>
      <c r="X113" s="27"/>
      <c r="Y113" s="27"/>
      <c r="Z113" s="27"/>
    </row>
    <row r="114" spans="1:26" ht="15.75" customHeight="1">
      <c r="A114" s="1"/>
      <c r="B114" s="32"/>
      <c r="C114" s="32"/>
      <c r="D114" s="32"/>
      <c r="E114" s="32"/>
      <c r="F114" s="32"/>
      <c r="G114" s="32"/>
      <c r="H114" s="32"/>
      <c r="I114" s="475" t="str">
        <f>Pokyny!E50</f>
        <v xml:space="preserve"> Verze 1: červenec 2026</v>
      </c>
      <c r="J114" s="402"/>
      <c r="K114" s="534"/>
      <c r="L114" s="75"/>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11"/>
      <c r="L115" s="75"/>
      <c r="M115" s="1"/>
      <c r="N115" s="1"/>
      <c r="O115" s="1"/>
      <c r="P115" s="1"/>
      <c r="Q115" s="1"/>
      <c r="R115" s="1"/>
      <c r="S115" s="1"/>
      <c r="T115" s="1"/>
      <c r="U115" s="1"/>
      <c r="V115" s="1"/>
      <c r="W115" s="1"/>
      <c r="X115" s="1"/>
      <c r="Y115" s="1"/>
      <c r="Z115" s="1"/>
    </row>
    <row r="116" spans="1:26" ht="15.75" customHeight="1">
      <c r="A116" s="1"/>
      <c r="B116" s="74"/>
      <c r="C116" s="74"/>
      <c r="D116" s="74"/>
      <c r="E116" s="74"/>
      <c r="F116" s="74"/>
      <c r="G116" s="74"/>
      <c r="H116" s="74"/>
      <c r="I116" s="74"/>
      <c r="J116" s="74"/>
      <c r="K116" s="250"/>
      <c r="L116" s="75"/>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7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467" t="s">
        <v>15</v>
      </c>
      <c r="J120" s="455"/>
      <c r="K120" s="455"/>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YVQG/wF/sBK78L3IUBvKNbtTEFSQa5iDufpKAo6nmY4Z7HwjcTleZu2ytCStirr+XxtCXK0g4SXRQ4KH79zARg==" saltValue="ZgIgMOGVsn33UytO7auCxA==" spinCount="100000" sheet="1" objects="1" scenarios="1" selectLockedCells="1"/>
  <mergeCells count="59">
    <mergeCell ref="B21:B22"/>
    <mergeCell ref="G27:H27"/>
    <mergeCell ref="B30:D30"/>
    <mergeCell ref="B14:B15"/>
    <mergeCell ref="D14:D15"/>
    <mergeCell ref="E14:F15"/>
    <mergeCell ref="B17:H17"/>
    <mergeCell ref="B18:L18"/>
    <mergeCell ref="B3:G3"/>
    <mergeCell ref="B6:K6"/>
    <mergeCell ref="D8:F8"/>
    <mergeCell ref="F10:H10"/>
    <mergeCell ref="D12:E12"/>
    <mergeCell ref="B37:G37"/>
    <mergeCell ref="B38:G38"/>
    <mergeCell ref="B40:C40"/>
    <mergeCell ref="B41:C41"/>
    <mergeCell ref="B42:C42"/>
    <mergeCell ref="B44:C44"/>
    <mergeCell ref="B45:C45"/>
    <mergeCell ref="B46:C46"/>
    <mergeCell ref="B51:H51"/>
    <mergeCell ref="B52:H52"/>
    <mergeCell ref="B53:H53"/>
    <mergeCell ref="B56:L56"/>
    <mergeCell ref="B58:L58"/>
    <mergeCell ref="B60:C60"/>
    <mergeCell ref="B61:C61"/>
    <mergeCell ref="B62:C62"/>
    <mergeCell ref="B63:C63"/>
    <mergeCell ref="B64:C64"/>
    <mergeCell ref="B65:C65"/>
    <mergeCell ref="B67:C67"/>
    <mergeCell ref="I69:K69"/>
    <mergeCell ref="D71:G71"/>
    <mergeCell ref="D73:G73"/>
    <mergeCell ref="B75:I76"/>
    <mergeCell ref="B83:H83"/>
    <mergeCell ref="B85:C85"/>
    <mergeCell ref="B86:C86"/>
    <mergeCell ref="B87:C87"/>
    <mergeCell ref="B88:C88"/>
    <mergeCell ref="I104:I105"/>
    <mergeCell ref="B89:C89"/>
    <mergeCell ref="B90:C90"/>
    <mergeCell ref="I94:J95"/>
    <mergeCell ref="E95:G95"/>
    <mergeCell ref="B97:I97"/>
    <mergeCell ref="I114:K114"/>
    <mergeCell ref="I120:K120"/>
    <mergeCell ref="B98:I98"/>
    <mergeCell ref="B100:K100"/>
    <mergeCell ref="B92:C92"/>
    <mergeCell ref="B104:B105"/>
    <mergeCell ref="D104:D105"/>
    <mergeCell ref="E104:E105"/>
    <mergeCell ref="F104:F105"/>
    <mergeCell ref="G104:G105"/>
    <mergeCell ref="H104:H105"/>
  </mergeCells>
  <conditionalFormatting sqref="E32">
    <cfRule type="notContainsBlanks" dxfId="43" priority="1">
      <formula>LEN(TRIM(E32))&gt;0</formula>
    </cfRule>
  </conditionalFormatting>
  <conditionalFormatting sqref="E95">
    <cfRule type="containsText" dxfId="42" priority="2" operator="containsText" text="převyšuje">
      <formula>NOT(ISERROR(SEARCH(("převyšuje"),(E95))))</formula>
    </cfRule>
  </conditionalFormatting>
  <conditionalFormatting sqref="E95">
    <cfRule type="containsText" dxfId="41" priority="3" operator="containsText" text="v pořádku">
      <formula>NOT(ISERROR(SEARCH(("v pořádku"),(E95))))</formula>
    </cfRule>
  </conditionalFormatting>
  <conditionalFormatting sqref="D71">
    <cfRule type="containsText" dxfId="40" priority="4" operator="containsText" text="překročily">
      <formula>NOT(ISERROR(SEARCH(("překročily"),(D71))))</formula>
    </cfRule>
  </conditionalFormatting>
  <conditionalFormatting sqref="D71">
    <cfRule type="containsText" dxfId="39" priority="5" operator="containsText" text="v pořádku">
      <formula>NOT(ISERROR(SEARCH(("v pořádku"),(D71))))</formula>
    </cfRule>
  </conditionalFormatting>
  <conditionalFormatting sqref="D71">
    <cfRule type="containsBlanks" dxfId="38" priority="6">
      <formula>LEN(TRIM(D71))=0</formula>
    </cfRule>
  </conditionalFormatting>
  <conditionalFormatting sqref="D8:F8 D12:E12">
    <cfRule type="containsText" dxfId="37" priority="7" operator="containsText" text="chybí">
      <formula>NOT(ISERROR(SEARCH(("chybí"),(D8))))</formula>
    </cfRule>
  </conditionalFormatting>
  <conditionalFormatting sqref="D95">
    <cfRule type="notContainsBlanks" dxfId="36" priority="8">
      <formula>LEN(TRIM(D95))&gt;0</formula>
    </cfRule>
  </conditionalFormatting>
  <conditionalFormatting sqref="D12:E12">
    <cfRule type="notContainsText" dxfId="35" priority="9" operator="notContains" text="Chybí">
      <formula>ISERROR(SEARCH(("Chybí"),(D12)))</formula>
    </cfRule>
  </conditionalFormatting>
  <conditionalFormatting sqref="D8:F8">
    <cfRule type="containsBlanks" dxfId="34" priority="10">
      <formula>LEN(TRIM(D8))=0</formula>
    </cfRule>
  </conditionalFormatting>
  <conditionalFormatting sqref="D73">
    <cfRule type="containsText" dxfId="33" priority="11" operator="containsText" text="překročena">
      <formula>NOT(ISERROR(SEARCH(("překročena"),(D73))))</formula>
    </cfRule>
  </conditionalFormatting>
  <conditionalFormatting sqref="D73">
    <cfRule type="containsText" dxfId="32" priority="12" operator="containsText" text="v pořádku">
      <formula>NOT(ISERROR(SEARCH(("v pořádku"),(D73))))</formula>
    </cfRule>
  </conditionalFormatting>
  <conditionalFormatting sqref="D71 D73">
    <cfRule type="containsText" dxfId="31" priority="13" operator="containsText" text="relevantní">
      <formula>NOT(ISERROR(SEARCH(("relevantní"),(D71))))</formula>
    </cfRule>
  </conditionalFormatting>
  <conditionalFormatting sqref="D95:G95">
    <cfRule type="containsBlanks" dxfId="30" priority="14">
      <formula>LEN(TRIM(D95))=0</formula>
    </cfRule>
  </conditionalFormatting>
  <conditionalFormatting sqref="E96">
    <cfRule type="containsText" dxfId="29" priority="15" operator="containsText" text="převyšuje">
      <formula>NOT(ISERROR(SEARCH(("převyšuje"),(E96))))</formula>
    </cfRule>
  </conditionalFormatting>
  <conditionalFormatting sqref="E96">
    <cfRule type="containsText" dxfId="28" priority="16" operator="containsText" text="v pořádku">
      <formula>NOT(ISERROR(SEARCH(("v pořádku"),(E96))))</formula>
    </cfRule>
  </conditionalFormatting>
  <conditionalFormatting sqref="D96">
    <cfRule type="notContainsBlanks" dxfId="27" priority="17">
      <formula>LEN(TRIM(D96))&gt;0</formula>
    </cfRule>
  </conditionalFormatting>
  <conditionalFormatting sqref="D96">
    <cfRule type="containsBlanks" dxfId="26" priority="18">
      <formula>LEN(TRIM(D96))=0</formula>
    </cfRule>
  </conditionalFormatting>
  <conditionalFormatting sqref="E96">
    <cfRule type="containsText" dxfId="25" priority="19" operator="containsText" text="Pro kontrolu">
      <formula>NOT(ISERROR(SEARCH(("Pro kontrolu"),(E96))))</formula>
    </cfRule>
  </conditionalFormatting>
  <conditionalFormatting sqref="E94:H94">
    <cfRule type="containsText" dxfId="24" priority="20"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8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8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8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800-000006000000}">
      <formula1>IF($G$87="",$G$86,$G$67)</formula1>
    </dataValidation>
  </dataValidations>
  <hyperlinks>
    <hyperlink ref="B57" r:id="rId1" xr:uid="{00000000-0004-0000-08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ností rozevíracího seznamu." xr:uid="{00000000-0002-0000-0800-000004000000}">
          <x14:formula1>
            <xm:f>číselníky!$Z$15:$Z$17</xm:f>
          </x14:formula1>
          <xm:sqref>D49</xm:sqref>
        </x14:dataValidation>
        <x14:dataValidation type="list" allowBlank="1" showInputMessage="1" showErrorMessage="1" prompt="Vyberte z možností rozevíracího seznamu." xr:uid="{00000000-0002-0000-0800-000005000000}">
          <x14:formula1>
            <xm:f>číselníky!$Z$11:$Z$12</xm:f>
          </x14:formula1>
          <xm:sqref>D14</xm:sqref>
        </x14:dataValidation>
        <x14:dataValidation type="custom" allowBlank="1" xr:uid="{00000000-0002-0000-0800-000003000000}">
          <x14:formula1>
            <xm:f>'Další účastník 1'!D19</xm:f>
          </x14:formula1>
          <xm:sqref>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35</vt:i4>
      </vt:variant>
    </vt:vector>
  </HeadingPairs>
  <TitlesOfParts>
    <vt:vector size="48" baseType="lpstr">
      <vt:lpstr>Pokyny</vt:lpstr>
      <vt:lpstr>Identifikační údaje</vt:lpstr>
      <vt:lpstr>Hlavní uchazeč</vt:lpstr>
      <vt:lpstr>Další účastník 1</vt:lpstr>
      <vt:lpstr>Další účastník 2</vt:lpstr>
      <vt:lpstr>Zahraniční partneři</vt:lpstr>
      <vt:lpstr>Výsledky</vt:lpstr>
      <vt:lpstr>Finanční plán hl. uchazeče</vt:lpstr>
      <vt:lpstr>Finanční plán d. účastníka 1</vt:lpstr>
      <vt:lpstr>Finanční plán d. účastníka 2</vt:lpstr>
      <vt:lpstr>Projekt celkem</vt:lpstr>
      <vt:lpstr>CZ-NACE</vt:lpstr>
      <vt:lpstr>číselníky</vt:lpstr>
      <vt:lpstr>akronym_projektu</vt:lpstr>
      <vt:lpstr>ANONE</vt:lpstr>
      <vt:lpstr>avev</vt:lpstr>
      <vt:lpstr>CEP</vt:lpstr>
      <vt:lpstr>cileNPOV</vt:lpstr>
      <vt:lpstr>DÚ1</vt:lpstr>
      <vt:lpstr>DÚ2</vt:lpstr>
      <vt:lpstr>duvernost</vt:lpstr>
      <vt:lpstr>FP_DU</vt:lpstr>
      <vt:lpstr>FP_HÚ</vt:lpstr>
      <vt:lpstr>FPDU2</vt:lpstr>
      <vt:lpstr>HÚ</vt:lpstr>
      <vt:lpstr>kraje</vt:lpstr>
      <vt:lpstr>kurz</vt:lpstr>
      <vt:lpstr>mesic_konec</vt:lpstr>
      <vt:lpstr>mesic_zacatek</vt:lpstr>
      <vt:lpstr>míra_podpory</vt:lpstr>
      <vt:lpstr>Náklady_celkem</vt:lpstr>
      <vt:lpstr>nazev</vt:lpstr>
      <vt:lpstr>npov</vt:lpstr>
      <vt:lpstr>okresy</vt:lpstr>
      <vt:lpstr>podtyporganizace</vt:lpstr>
      <vt:lpstr>POKYNY_PRO_VYPLŇOVÁNÍ</vt:lpstr>
      <vt:lpstr>pozadovana_mira_podpory</vt:lpstr>
      <vt:lpstr>pravni_forma</vt:lpstr>
      <vt:lpstr>právní_forma_HU</vt:lpstr>
      <vt:lpstr>resitele</vt:lpstr>
      <vt:lpstr>rezie</vt:lpstr>
      <vt:lpstr>rok_konec</vt:lpstr>
      <vt:lpstr>rok_zacatek</vt:lpstr>
      <vt:lpstr>roleuchazece</vt:lpstr>
      <vt:lpstr>Subdodávky_celkem</vt:lpstr>
      <vt:lpstr>typorganizace</vt:lpstr>
      <vt:lpstr>VYSLEDKY</vt:lpstr>
      <vt:lpstr>VysledkyPodporovane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Šibrová</dc:creator>
  <cp:lastModifiedBy>Kateřina Volfová</cp:lastModifiedBy>
  <dcterms:created xsi:type="dcterms:W3CDTF">2020-05-13T07:25:18Z</dcterms:created>
  <dcterms:modified xsi:type="dcterms:W3CDTF">2026-07-08T12:19:47Z</dcterms:modified>
</cp:coreProperties>
</file>